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E46517D-7683-4DAA-AC6E-CE5C9B7030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内訳書" sheetId="3" r:id="rId1"/>
    <sheet name="記載例（1）" sheetId="4" r:id="rId2"/>
    <sheet name="記載例（２）" sheetId="5" r:id="rId3"/>
    <sheet name="記載例（３）" sheetId="6" r:id="rId4"/>
  </sheets>
  <definedNames>
    <definedName name="_xlnm.Print_Area" localSheetId="1">'記載例（1）'!$B$1:$BA$57</definedName>
    <definedName name="_xlnm.Print_Area" localSheetId="2">'記載例（２）'!$B$1:$BA$57</definedName>
    <definedName name="_xlnm.Print_Area" localSheetId="3">'記載例（３）'!$B$1:$BA$57</definedName>
    <definedName name="_xlnm.Print_Area" localSheetId="0">内訳書!$B$1:$BA$57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4" l="1"/>
  <c r="N36" i="4"/>
  <c r="M51" i="6"/>
  <c r="B51" i="6"/>
  <c r="M50" i="6"/>
  <c r="AX45" i="6"/>
  <c r="AY45" i="6" s="1"/>
  <c r="AW45" i="6"/>
  <c r="AU45" i="6"/>
  <c r="AT45" i="6"/>
  <c r="AS45" i="6"/>
  <c r="AP45" i="6"/>
  <c r="AQ45" i="6" s="1"/>
  <c r="AO45" i="6"/>
  <c r="AL45" i="6"/>
  <c r="AK45" i="6"/>
  <c r="AH45" i="6"/>
  <c r="AG45" i="6"/>
  <c r="AD45" i="6"/>
  <c r="AC45" i="6"/>
  <c r="Z45" i="6"/>
  <c r="Y45" i="6"/>
  <c r="V45" i="6"/>
  <c r="U45" i="6"/>
  <c r="R45" i="6"/>
  <c r="Q45" i="6"/>
  <c r="N45" i="6"/>
  <c r="M45" i="6"/>
  <c r="G45" i="6"/>
  <c r="D45" i="6"/>
  <c r="E45" i="6" s="1"/>
  <c r="AX44" i="6"/>
  <c r="AY44" i="6" s="1"/>
  <c r="AW44" i="6"/>
  <c r="AT44" i="6"/>
  <c r="AU44" i="6" s="1"/>
  <c r="AS44" i="6"/>
  <c r="AP44" i="6"/>
  <c r="AQ44" i="6" s="1"/>
  <c r="AO44" i="6"/>
  <c r="AL44" i="6"/>
  <c r="AK44" i="6"/>
  <c r="AH44" i="6"/>
  <c r="AG44" i="6"/>
  <c r="AD44" i="6"/>
  <c r="AC44" i="6"/>
  <c r="Z44" i="6"/>
  <c r="Y44" i="6"/>
  <c r="V44" i="6"/>
  <c r="U44" i="6"/>
  <c r="R44" i="6"/>
  <c r="Q44" i="6"/>
  <c r="N44" i="6"/>
  <c r="M44" i="6"/>
  <c r="G44" i="6"/>
  <c r="D44" i="6"/>
  <c r="E44" i="6" s="1"/>
  <c r="AX43" i="6"/>
  <c r="AY43" i="6" s="1"/>
  <c r="AW43" i="6"/>
  <c r="AT43" i="6"/>
  <c r="AU43" i="6" s="1"/>
  <c r="AS43" i="6"/>
  <c r="AP43" i="6"/>
  <c r="AQ43" i="6" s="1"/>
  <c r="AO43" i="6"/>
  <c r="AL43" i="6"/>
  <c r="AK43" i="6"/>
  <c r="AH43" i="6"/>
  <c r="AG43" i="6"/>
  <c r="AD43" i="6"/>
  <c r="AC43" i="6"/>
  <c r="Z43" i="6"/>
  <c r="Y43" i="6"/>
  <c r="V43" i="6"/>
  <c r="U43" i="6"/>
  <c r="R43" i="6"/>
  <c r="Q43" i="6"/>
  <c r="N43" i="6"/>
  <c r="M43" i="6"/>
  <c r="G43" i="6"/>
  <c r="D43" i="6"/>
  <c r="E43" i="6" s="1"/>
  <c r="AX42" i="6"/>
  <c r="AY42" i="6" s="1"/>
  <c r="AW42" i="6"/>
  <c r="AT42" i="6"/>
  <c r="AU42" i="6" s="1"/>
  <c r="AS42" i="6"/>
  <c r="AP42" i="6"/>
  <c r="AQ42" i="6" s="1"/>
  <c r="AO42" i="6"/>
  <c r="AL42" i="6"/>
  <c r="AK42" i="6"/>
  <c r="AH42" i="6"/>
  <c r="AG42" i="6"/>
  <c r="AD42" i="6"/>
  <c r="AC42" i="6"/>
  <c r="Z42" i="6"/>
  <c r="Y42" i="6"/>
  <c r="V42" i="6"/>
  <c r="U42" i="6"/>
  <c r="R42" i="6"/>
  <c r="Q42" i="6"/>
  <c r="N42" i="6"/>
  <c r="M42" i="6"/>
  <c r="G42" i="6"/>
  <c r="D42" i="6"/>
  <c r="E42" i="6" s="1"/>
  <c r="AX41" i="6"/>
  <c r="AY41" i="6" s="1"/>
  <c r="AW41" i="6"/>
  <c r="AT41" i="6"/>
  <c r="AU41" i="6" s="1"/>
  <c r="AS41" i="6"/>
  <c r="AP41" i="6"/>
  <c r="AQ41" i="6" s="1"/>
  <c r="AO41" i="6"/>
  <c r="AL41" i="6"/>
  <c r="AK41" i="6"/>
  <c r="AH41" i="6"/>
  <c r="AG41" i="6"/>
  <c r="AD41" i="6"/>
  <c r="AC41" i="6"/>
  <c r="Z41" i="6"/>
  <c r="Y41" i="6"/>
  <c r="V41" i="6"/>
  <c r="U41" i="6"/>
  <c r="R41" i="6"/>
  <c r="Q41" i="6"/>
  <c r="N41" i="6"/>
  <c r="M41" i="6"/>
  <c r="G41" i="6"/>
  <c r="D41" i="6"/>
  <c r="E41" i="6" s="1"/>
  <c r="AX40" i="6"/>
  <c r="AY40" i="6" s="1"/>
  <c r="AW40" i="6"/>
  <c r="AT40" i="6"/>
  <c r="AU40" i="6" s="1"/>
  <c r="AS40" i="6"/>
  <c r="AP40" i="6"/>
  <c r="AQ40" i="6" s="1"/>
  <c r="AO40" i="6"/>
  <c r="AL40" i="6"/>
  <c r="AK40" i="6"/>
  <c r="AH40" i="6"/>
  <c r="AI40" i="6" s="1"/>
  <c r="AG40" i="6"/>
  <c r="AD40" i="6"/>
  <c r="AC40" i="6"/>
  <c r="Z40" i="6"/>
  <c r="Y40" i="6"/>
  <c r="V40" i="6"/>
  <c r="U40" i="6"/>
  <c r="R40" i="6"/>
  <c r="Q40" i="6"/>
  <c r="N40" i="6"/>
  <c r="M40" i="6"/>
  <c r="G40" i="6"/>
  <c r="D40" i="6"/>
  <c r="E40" i="6" s="1"/>
  <c r="AX39" i="6"/>
  <c r="AY39" i="6" s="1"/>
  <c r="AW39" i="6"/>
  <c r="AT39" i="6"/>
  <c r="AU39" i="6" s="1"/>
  <c r="AS39" i="6"/>
  <c r="AP39" i="6"/>
  <c r="AQ39" i="6" s="1"/>
  <c r="AO39" i="6"/>
  <c r="AL39" i="6"/>
  <c r="AK39" i="6"/>
  <c r="AH39" i="6"/>
  <c r="AG39" i="6"/>
  <c r="AD39" i="6"/>
  <c r="AC39" i="6"/>
  <c r="Z39" i="6"/>
  <c r="Y39" i="6"/>
  <c r="V39" i="6"/>
  <c r="U39" i="6"/>
  <c r="R39" i="6"/>
  <c r="Q39" i="6"/>
  <c r="N39" i="6"/>
  <c r="M39" i="6"/>
  <c r="G39" i="6"/>
  <c r="D39" i="6"/>
  <c r="E39" i="6" s="1"/>
  <c r="AX38" i="6"/>
  <c r="AY38" i="6" s="1"/>
  <c r="AW38" i="6"/>
  <c r="AT38" i="6"/>
  <c r="AU38" i="6" s="1"/>
  <c r="AS38" i="6"/>
  <c r="AP38" i="6"/>
  <c r="AQ38" i="6" s="1"/>
  <c r="AO38" i="6"/>
  <c r="AL38" i="6"/>
  <c r="AK38" i="6"/>
  <c r="AH38" i="6"/>
  <c r="AG38" i="6"/>
  <c r="AD38" i="6"/>
  <c r="AC38" i="6"/>
  <c r="Z38" i="6"/>
  <c r="Y38" i="6"/>
  <c r="V38" i="6"/>
  <c r="U38" i="6"/>
  <c r="R38" i="6"/>
  <c r="Q38" i="6"/>
  <c r="N38" i="6"/>
  <c r="M38" i="6"/>
  <c r="G38" i="6"/>
  <c r="D38" i="6"/>
  <c r="E38" i="6" s="1"/>
  <c r="AX37" i="6"/>
  <c r="AY37" i="6" s="1"/>
  <c r="AW37" i="6"/>
  <c r="AT37" i="6"/>
  <c r="AU37" i="6" s="1"/>
  <c r="AS37" i="6"/>
  <c r="AP37" i="6"/>
  <c r="AQ37" i="6" s="1"/>
  <c r="AO37" i="6"/>
  <c r="AL37" i="6"/>
  <c r="AK37" i="6"/>
  <c r="AH37" i="6"/>
  <c r="AG37" i="6"/>
  <c r="AD37" i="6"/>
  <c r="AC37" i="6"/>
  <c r="Z37" i="6"/>
  <c r="Y37" i="6"/>
  <c r="V37" i="6"/>
  <c r="U37" i="6"/>
  <c r="R37" i="6"/>
  <c r="Q37" i="6"/>
  <c r="N37" i="6"/>
  <c r="M37" i="6"/>
  <c r="G37" i="6"/>
  <c r="D37" i="6"/>
  <c r="E37" i="6" s="1"/>
  <c r="AX36" i="6"/>
  <c r="AY36" i="6" s="1"/>
  <c r="AW36" i="6"/>
  <c r="AT36" i="6"/>
  <c r="AU36" i="6" s="1"/>
  <c r="AS36" i="6"/>
  <c r="AP36" i="6"/>
  <c r="AQ36" i="6" s="1"/>
  <c r="AO36" i="6"/>
  <c r="AL36" i="6"/>
  <c r="AK36" i="6"/>
  <c r="AH36" i="6"/>
  <c r="AG36" i="6"/>
  <c r="AD36" i="6"/>
  <c r="AC36" i="6"/>
  <c r="Z36" i="6"/>
  <c r="AA36" i="6" s="1"/>
  <c r="Y36" i="6"/>
  <c r="V36" i="6"/>
  <c r="U36" i="6"/>
  <c r="R36" i="6"/>
  <c r="Q36" i="6"/>
  <c r="N36" i="6"/>
  <c r="M36" i="6"/>
  <c r="H36" i="6"/>
  <c r="H37" i="6" s="1"/>
  <c r="H38" i="6" s="1"/>
  <c r="H39" i="6" s="1"/>
  <c r="H40" i="6" s="1"/>
  <c r="H41" i="6" s="1"/>
  <c r="H42" i="6" s="1"/>
  <c r="H43" i="6" s="1"/>
  <c r="H44" i="6" s="1"/>
  <c r="H45" i="6" s="1"/>
  <c r="G36" i="6"/>
  <c r="D36" i="6"/>
  <c r="E36" i="6" s="1"/>
  <c r="AX35" i="6"/>
  <c r="AY35" i="6" s="1"/>
  <c r="AW35" i="6"/>
  <c r="AT35" i="6"/>
  <c r="AU35" i="6" s="1"/>
  <c r="AS35" i="6"/>
  <c r="AP35" i="6"/>
  <c r="AQ35" i="6" s="1"/>
  <c r="AO35" i="6"/>
  <c r="AL35" i="6"/>
  <c r="AK35" i="6"/>
  <c r="AH35" i="6"/>
  <c r="AG35" i="6"/>
  <c r="AD35" i="6"/>
  <c r="AC35" i="6"/>
  <c r="Z35" i="6"/>
  <c r="Y35" i="6"/>
  <c r="V35" i="6"/>
  <c r="U35" i="6"/>
  <c r="R35" i="6"/>
  <c r="Q35" i="6"/>
  <c r="N35" i="6"/>
  <c r="M35" i="6"/>
  <c r="H35" i="6"/>
  <c r="G35" i="6"/>
  <c r="I35" i="6" s="1"/>
  <c r="K35" i="6" s="1"/>
  <c r="F35" i="6"/>
  <c r="F36" i="6" s="1"/>
  <c r="D35" i="6"/>
  <c r="E35" i="6" s="1"/>
  <c r="AX34" i="6"/>
  <c r="AY34" i="6" s="1"/>
  <c r="AW34" i="6"/>
  <c r="AT34" i="6"/>
  <c r="AU34" i="6" s="1"/>
  <c r="AS34" i="6"/>
  <c r="AP34" i="6"/>
  <c r="AQ34" i="6" s="1"/>
  <c r="AO34" i="6"/>
  <c r="AL34" i="6"/>
  <c r="AK34" i="6"/>
  <c r="AH34" i="6"/>
  <c r="AG34" i="6"/>
  <c r="AD34" i="6"/>
  <c r="AC34" i="6"/>
  <c r="Z34" i="6"/>
  <c r="Y34" i="6"/>
  <c r="V34" i="6"/>
  <c r="U34" i="6"/>
  <c r="R34" i="6"/>
  <c r="Q34" i="6"/>
  <c r="N34" i="6"/>
  <c r="M34" i="6"/>
  <c r="G34" i="6"/>
  <c r="I34" i="6" s="1"/>
  <c r="K34" i="6" s="1"/>
  <c r="D34" i="6"/>
  <c r="E34" i="6" s="1"/>
  <c r="C13" i="6"/>
  <c r="D8" i="6"/>
  <c r="M51" i="5"/>
  <c r="B51" i="5"/>
  <c r="M50" i="5"/>
  <c r="AX45" i="5"/>
  <c r="AY45" i="5" s="1"/>
  <c r="AW45" i="5"/>
  <c r="AT45" i="5"/>
  <c r="AU45" i="5" s="1"/>
  <c r="AS45" i="5"/>
  <c r="AP45" i="5"/>
  <c r="AQ45" i="5" s="1"/>
  <c r="AO45" i="5"/>
  <c r="AL45" i="5"/>
  <c r="AM45" i="5" s="1"/>
  <c r="AK45" i="5"/>
  <c r="AH45" i="5"/>
  <c r="AI45" i="5" s="1"/>
  <c r="AG45" i="5"/>
  <c r="AD45" i="5"/>
  <c r="AE45" i="5" s="1"/>
  <c r="AC45" i="5"/>
  <c r="Z45" i="5"/>
  <c r="AA45" i="5" s="1"/>
  <c r="Y45" i="5"/>
  <c r="V45" i="5"/>
  <c r="U45" i="5"/>
  <c r="R45" i="5"/>
  <c r="Q45" i="5"/>
  <c r="N45" i="5"/>
  <c r="M45" i="5"/>
  <c r="G45" i="5"/>
  <c r="D45" i="5"/>
  <c r="E45" i="5" s="1"/>
  <c r="AX44" i="5"/>
  <c r="AY44" i="5" s="1"/>
  <c r="AW44" i="5"/>
  <c r="AT44" i="5"/>
  <c r="AU44" i="5" s="1"/>
  <c r="AS44" i="5"/>
  <c r="AP44" i="5"/>
  <c r="AQ44" i="5" s="1"/>
  <c r="AO44" i="5"/>
  <c r="AL44" i="5"/>
  <c r="AK44" i="5"/>
  <c r="AM44" i="5" s="1"/>
  <c r="AH44" i="5"/>
  <c r="AI44" i="5" s="1"/>
  <c r="AG44" i="5"/>
  <c r="AD44" i="5"/>
  <c r="AE44" i="5" s="1"/>
  <c r="AC44" i="5"/>
  <c r="Z44" i="5"/>
  <c r="AA44" i="5" s="1"/>
  <c r="Y44" i="5"/>
  <c r="V44" i="5"/>
  <c r="U44" i="5"/>
  <c r="R44" i="5"/>
  <c r="Q44" i="5"/>
  <c r="S44" i="5" s="1"/>
  <c r="N44" i="5"/>
  <c r="M44" i="5"/>
  <c r="G44" i="5"/>
  <c r="D44" i="5"/>
  <c r="E44" i="5" s="1"/>
  <c r="AX43" i="5"/>
  <c r="AY43" i="5" s="1"/>
  <c r="AW43" i="5"/>
  <c r="AT43" i="5"/>
  <c r="AU43" i="5" s="1"/>
  <c r="AS43" i="5"/>
  <c r="AP43" i="5"/>
  <c r="AQ43" i="5" s="1"/>
  <c r="AO43" i="5"/>
  <c r="AL43" i="5"/>
  <c r="AM43" i="5" s="1"/>
  <c r="AK43" i="5"/>
  <c r="AH43" i="5"/>
  <c r="AI43" i="5" s="1"/>
  <c r="AG43" i="5"/>
  <c r="AD43" i="5"/>
  <c r="AE43" i="5" s="1"/>
  <c r="AC43" i="5"/>
  <c r="Z43" i="5"/>
  <c r="Y43" i="5"/>
  <c r="AA43" i="5" s="1"/>
  <c r="V43" i="5"/>
  <c r="W43" i="5" s="1"/>
  <c r="U43" i="5"/>
  <c r="R43" i="5"/>
  <c r="Q43" i="5"/>
  <c r="N43" i="5"/>
  <c r="M43" i="5"/>
  <c r="G43" i="5"/>
  <c r="D43" i="5"/>
  <c r="E43" i="5" s="1"/>
  <c r="AX42" i="5"/>
  <c r="AY42" i="5" s="1"/>
  <c r="AW42" i="5"/>
  <c r="AT42" i="5"/>
  <c r="AS42" i="5"/>
  <c r="AP42" i="5"/>
  <c r="AQ42" i="5" s="1"/>
  <c r="AO42" i="5"/>
  <c r="AL42" i="5"/>
  <c r="AM42" i="5" s="1"/>
  <c r="AK42" i="5"/>
  <c r="AH42" i="5"/>
  <c r="AI42" i="5" s="1"/>
  <c r="AG42" i="5"/>
  <c r="AD42" i="5"/>
  <c r="AE42" i="5" s="1"/>
  <c r="AC42" i="5"/>
  <c r="Z42" i="5"/>
  <c r="AA42" i="5" s="1"/>
  <c r="Y42" i="5"/>
  <c r="V42" i="5"/>
  <c r="U42" i="5"/>
  <c r="R42" i="5"/>
  <c r="Q42" i="5"/>
  <c r="N42" i="5"/>
  <c r="M42" i="5"/>
  <c r="G42" i="5"/>
  <c r="D42" i="5"/>
  <c r="E42" i="5" s="1"/>
  <c r="AX41" i="5"/>
  <c r="AY41" i="5" s="1"/>
  <c r="AW41" i="5"/>
  <c r="AT41" i="5"/>
  <c r="AU41" i="5" s="1"/>
  <c r="AS41" i="5"/>
  <c r="AP41" i="5"/>
  <c r="AQ41" i="5" s="1"/>
  <c r="AO41" i="5"/>
  <c r="AL41" i="5"/>
  <c r="AM41" i="5" s="1"/>
  <c r="AK41" i="5"/>
  <c r="AH41" i="5"/>
  <c r="AI41" i="5" s="1"/>
  <c r="AG41" i="5"/>
  <c r="AD41" i="5"/>
  <c r="AE41" i="5" s="1"/>
  <c r="AC41" i="5"/>
  <c r="Z41" i="5"/>
  <c r="AA41" i="5" s="1"/>
  <c r="Y41" i="5"/>
  <c r="V41" i="5"/>
  <c r="U41" i="5"/>
  <c r="R41" i="5"/>
  <c r="Q41" i="5"/>
  <c r="N41" i="5"/>
  <c r="O41" i="5" s="1"/>
  <c r="M41" i="5"/>
  <c r="G41" i="5"/>
  <c r="D41" i="5"/>
  <c r="E41" i="5" s="1"/>
  <c r="AX40" i="5"/>
  <c r="AY40" i="5" s="1"/>
  <c r="AW40" i="5"/>
  <c r="AT40" i="5"/>
  <c r="AU40" i="5" s="1"/>
  <c r="AS40" i="5"/>
  <c r="AP40" i="5"/>
  <c r="AQ40" i="5" s="1"/>
  <c r="AO40" i="5"/>
  <c r="AL40" i="5"/>
  <c r="AM40" i="5" s="1"/>
  <c r="AK40" i="5"/>
  <c r="AH40" i="5"/>
  <c r="AI40" i="5" s="1"/>
  <c r="AG40" i="5"/>
  <c r="AD40" i="5"/>
  <c r="AE40" i="5" s="1"/>
  <c r="AC40" i="5"/>
  <c r="Z40" i="5"/>
  <c r="AA40" i="5" s="1"/>
  <c r="Y40" i="5"/>
  <c r="V40" i="5"/>
  <c r="U40" i="5"/>
  <c r="W40" i="5" s="1"/>
  <c r="R40" i="5"/>
  <c r="Q40" i="5"/>
  <c r="N40" i="5"/>
  <c r="M40" i="5"/>
  <c r="G40" i="5"/>
  <c r="D40" i="5"/>
  <c r="E40" i="5" s="1"/>
  <c r="AX39" i="5"/>
  <c r="AY39" i="5" s="1"/>
  <c r="AW39" i="5"/>
  <c r="AT39" i="5"/>
  <c r="AU39" i="5" s="1"/>
  <c r="AS39" i="5"/>
  <c r="AP39" i="5"/>
  <c r="AQ39" i="5" s="1"/>
  <c r="AO39" i="5"/>
  <c r="AL39" i="5"/>
  <c r="AM39" i="5" s="1"/>
  <c r="AK39" i="5"/>
  <c r="AH39" i="5"/>
  <c r="AI39" i="5" s="1"/>
  <c r="AG39" i="5"/>
  <c r="AD39" i="5"/>
  <c r="AE39" i="5" s="1"/>
  <c r="AC39" i="5"/>
  <c r="Z39" i="5"/>
  <c r="AA39" i="5" s="1"/>
  <c r="Y39" i="5"/>
  <c r="V39" i="5"/>
  <c r="U39" i="5"/>
  <c r="R39" i="5"/>
  <c r="Q39" i="5"/>
  <c r="N39" i="5"/>
  <c r="M39" i="5"/>
  <c r="G39" i="5"/>
  <c r="D39" i="5"/>
  <c r="E39" i="5" s="1"/>
  <c r="AX38" i="5"/>
  <c r="AY38" i="5" s="1"/>
  <c r="AW38" i="5"/>
  <c r="AT38" i="5"/>
  <c r="AU38" i="5" s="1"/>
  <c r="AS38" i="5"/>
  <c r="AP38" i="5"/>
  <c r="AQ38" i="5" s="1"/>
  <c r="AO38" i="5"/>
  <c r="AL38" i="5"/>
  <c r="AM38" i="5" s="1"/>
  <c r="AK38" i="5"/>
  <c r="AH38" i="5"/>
  <c r="AI38" i="5" s="1"/>
  <c r="AG38" i="5"/>
  <c r="AD38" i="5"/>
  <c r="AE38" i="5" s="1"/>
  <c r="AC38" i="5"/>
  <c r="Z38" i="5"/>
  <c r="AA38" i="5" s="1"/>
  <c r="Y38" i="5"/>
  <c r="V38" i="5"/>
  <c r="W38" i="5" s="1"/>
  <c r="U38" i="5"/>
  <c r="R38" i="5"/>
  <c r="Q38" i="5"/>
  <c r="N38" i="5"/>
  <c r="M38" i="5"/>
  <c r="G38" i="5"/>
  <c r="D38" i="5"/>
  <c r="E38" i="5" s="1"/>
  <c r="AX37" i="5"/>
  <c r="AY37" i="5" s="1"/>
  <c r="AW37" i="5"/>
  <c r="AT37" i="5"/>
  <c r="AU37" i="5" s="1"/>
  <c r="AS37" i="5"/>
  <c r="AP37" i="5"/>
  <c r="AQ37" i="5" s="1"/>
  <c r="AO37" i="5"/>
  <c r="AL37" i="5"/>
  <c r="AM37" i="5" s="1"/>
  <c r="AK37" i="5"/>
  <c r="AH37" i="5"/>
  <c r="AI37" i="5" s="1"/>
  <c r="AG37" i="5"/>
  <c r="AD37" i="5"/>
  <c r="AE37" i="5" s="1"/>
  <c r="AC37" i="5"/>
  <c r="Z37" i="5"/>
  <c r="AA37" i="5" s="1"/>
  <c r="Y37" i="5"/>
  <c r="V37" i="5"/>
  <c r="U37" i="5"/>
  <c r="R37" i="5"/>
  <c r="S37" i="5" s="1"/>
  <c r="Q37" i="5"/>
  <c r="N37" i="5"/>
  <c r="M37" i="5"/>
  <c r="G37" i="5"/>
  <c r="D37" i="5"/>
  <c r="E37" i="5" s="1"/>
  <c r="AX36" i="5"/>
  <c r="AY36" i="5" s="1"/>
  <c r="AW36" i="5"/>
  <c r="AT36" i="5"/>
  <c r="AU36" i="5" s="1"/>
  <c r="AS36" i="5"/>
  <c r="AP36" i="5"/>
  <c r="AQ36" i="5" s="1"/>
  <c r="AO36" i="5"/>
  <c r="AL36" i="5"/>
  <c r="AM36" i="5" s="1"/>
  <c r="AK36" i="5"/>
  <c r="AH36" i="5"/>
  <c r="AI36" i="5" s="1"/>
  <c r="AG36" i="5"/>
  <c r="AD36" i="5"/>
  <c r="AE36" i="5" s="1"/>
  <c r="AC36" i="5"/>
  <c r="Z36" i="5"/>
  <c r="AA36" i="5" s="1"/>
  <c r="Y36" i="5"/>
  <c r="V36" i="5"/>
  <c r="U36" i="5"/>
  <c r="R36" i="5"/>
  <c r="S36" i="5" s="1"/>
  <c r="Q36" i="5"/>
  <c r="N36" i="5"/>
  <c r="M36" i="5"/>
  <c r="G36" i="5"/>
  <c r="D36" i="5"/>
  <c r="E36" i="5" s="1"/>
  <c r="AX35" i="5"/>
  <c r="AY35" i="5" s="1"/>
  <c r="AW35" i="5"/>
  <c r="AT35" i="5"/>
  <c r="AU35" i="5" s="1"/>
  <c r="AS35" i="5"/>
  <c r="AP35" i="5"/>
  <c r="AQ35" i="5" s="1"/>
  <c r="AO35" i="5"/>
  <c r="AL35" i="5"/>
  <c r="AM35" i="5" s="1"/>
  <c r="AK35" i="5"/>
  <c r="AH35" i="5"/>
  <c r="AI35" i="5" s="1"/>
  <c r="AG35" i="5"/>
  <c r="AD35" i="5"/>
  <c r="AE35" i="5" s="1"/>
  <c r="AC35" i="5"/>
  <c r="Z35" i="5"/>
  <c r="AA35" i="5" s="1"/>
  <c r="Y35" i="5"/>
  <c r="V35" i="5"/>
  <c r="U35" i="5"/>
  <c r="R35" i="5"/>
  <c r="S35" i="5" s="1"/>
  <c r="Q35" i="5"/>
  <c r="N35" i="5"/>
  <c r="M35" i="5"/>
  <c r="H35" i="5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G35" i="5"/>
  <c r="F35" i="5"/>
  <c r="F36" i="5" s="1"/>
  <c r="F37" i="5" s="1"/>
  <c r="E35" i="5"/>
  <c r="D35" i="5"/>
  <c r="AX34" i="5"/>
  <c r="AY34" i="5" s="1"/>
  <c r="AW34" i="5"/>
  <c r="AT34" i="5"/>
  <c r="AU34" i="5" s="1"/>
  <c r="AS34" i="5"/>
  <c r="AP34" i="5"/>
  <c r="AQ34" i="5" s="1"/>
  <c r="AO34" i="5"/>
  <c r="AL34" i="5"/>
  <c r="AM34" i="5" s="1"/>
  <c r="AK34" i="5"/>
  <c r="AH34" i="5"/>
  <c r="AG34" i="5"/>
  <c r="AI34" i="5" s="1"/>
  <c r="AD34" i="5"/>
  <c r="AE34" i="5" s="1"/>
  <c r="AC34" i="5"/>
  <c r="Z34" i="5"/>
  <c r="AA34" i="5" s="1"/>
  <c r="Y34" i="5"/>
  <c r="V34" i="5"/>
  <c r="U34" i="5"/>
  <c r="R34" i="5"/>
  <c r="Q34" i="5"/>
  <c r="N34" i="5"/>
  <c r="M34" i="5"/>
  <c r="G34" i="5"/>
  <c r="I34" i="5" s="1"/>
  <c r="K34" i="5" s="1"/>
  <c r="D34" i="5"/>
  <c r="E34" i="5" s="1"/>
  <c r="C13" i="5"/>
  <c r="D8" i="5"/>
  <c r="M51" i="4"/>
  <c r="B51" i="4"/>
  <c r="M50" i="4"/>
  <c r="AX45" i="4"/>
  <c r="AY45" i="4" s="1"/>
  <c r="AW45" i="4"/>
  <c r="AT45" i="4"/>
  <c r="AU45" i="4" s="1"/>
  <c r="AS45" i="4"/>
  <c r="AP45" i="4"/>
  <c r="AQ45" i="4" s="1"/>
  <c r="AO45" i="4"/>
  <c r="AL45" i="4"/>
  <c r="AM45" i="4" s="1"/>
  <c r="AK45" i="4"/>
  <c r="AH45" i="4"/>
  <c r="AI45" i="4" s="1"/>
  <c r="AG45" i="4"/>
  <c r="AD45" i="4"/>
  <c r="AE45" i="4" s="1"/>
  <c r="AC45" i="4"/>
  <c r="Z45" i="4"/>
  <c r="Y45" i="4"/>
  <c r="V45" i="4"/>
  <c r="U45" i="4"/>
  <c r="R45" i="4"/>
  <c r="Q45" i="4"/>
  <c r="N45" i="4"/>
  <c r="M45" i="4"/>
  <c r="G45" i="4"/>
  <c r="D45" i="4"/>
  <c r="E45" i="4" s="1"/>
  <c r="AX44" i="4"/>
  <c r="AY44" i="4" s="1"/>
  <c r="AW44" i="4"/>
  <c r="AT44" i="4"/>
  <c r="AU44" i="4" s="1"/>
  <c r="AS44" i="4"/>
  <c r="AP44" i="4"/>
  <c r="AQ44" i="4" s="1"/>
  <c r="AO44" i="4"/>
  <c r="AL44" i="4"/>
  <c r="AK44" i="4"/>
  <c r="AH44" i="4"/>
  <c r="AI44" i="4" s="1"/>
  <c r="AG44" i="4"/>
  <c r="AD44" i="4"/>
  <c r="AE44" i="4" s="1"/>
  <c r="AC44" i="4"/>
  <c r="Z44" i="4"/>
  <c r="Y44" i="4"/>
  <c r="V44" i="4"/>
  <c r="W44" i="4" s="1"/>
  <c r="U44" i="4"/>
  <c r="R44" i="4"/>
  <c r="Q44" i="4"/>
  <c r="N44" i="4"/>
  <c r="M44" i="4"/>
  <c r="G44" i="4"/>
  <c r="D44" i="4"/>
  <c r="E44" i="4" s="1"/>
  <c r="AX43" i="4"/>
  <c r="AY43" i="4" s="1"/>
  <c r="AW43" i="4"/>
  <c r="AT43" i="4"/>
  <c r="AU43" i="4" s="1"/>
  <c r="AS43" i="4"/>
  <c r="AP43" i="4"/>
  <c r="AQ43" i="4" s="1"/>
  <c r="AO43" i="4"/>
  <c r="AL43" i="4"/>
  <c r="AM43" i="4" s="1"/>
  <c r="AK43" i="4"/>
  <c r="AH43" i="4"/>
  <c r="AI43" i="4" s="1"/>
  <c r="AG43" i="4"/>
  <c r="AD43" i="4"/>
  <c r="AE43" i="4" s="1"/>
  <c r="AC43" i="4"/>
  <c r="Z43" i="4"/>
  <c r="Y43" i="4"/>
  <c r="V43" i="4"/>
  <c r="U43" i="4"/>
  <c r="R43" i="4"/>
  <c r="Q43" i="4"/>
  <c r="N43" i="4"/>
  <c r="M43" i="4"/>
  <c r="G43" i="4"/>
  <c r="D43" i="4"/>
  <c r="E43" i="4" s="1"/>
  <c r="AX42" i="4"/>
  <c r="AY42" i="4" s="1"/>
  <c r="AW42" i="4"/>
  <c r="AT42" i="4"/>
  <c r="AU42" i="4" s="1"/>
  <c r="AS42" i="4"/>
  <c r="AP42" i="4"/>
  <c r="AQ42" i="4" s="1"/>
  <c r="AO42" i="4"/>
  <c r="AL42" i="4"/>
  <c r="AM42" i="4" s="1"/>
  <c r="AK42" i="4"/>
  <c r="AH42" i="4"/>
  <c r="AI42" i="4" s="1"/>
  <c r="AG42" i="4"/>
  <c r="AD42" i="4"/>
  <c r="AE42" i="4" s="1"/>
  <c r="AC42" i="4"/>
  <c r="Z42" i="4"/>
  <c r="Y42" i="4"/>
  <c r="V42" i="4"/>
  <c r="U42" i="4"/>
  <c r="R42" i="4"/>
  <c r="Q42" i="4"/>
  <c r="N42" i="4"/>
  <c r="M42" i="4"/>
  <c r="G42" i="4"/>
  <c r="D42" i="4"/>
  <c r="E42" i="4" s="1"/>
  <c r="AX41" i="4"/>
  <c r="AY41" i="4" s="1"/>
  <c r="AW41" i="4"/>
  <c r="AT41" i="4"/>
  <c r="AU41" i="4" s="1"/>
  <c r="AS41" i="4"/>
  <c r="AP41" i="4"/>
  <c r="AQ41" i="4" s="1"/>
  <c r="AO41" i="4"/>
  <c r="AL41" i="4"/>
  <c r="AM41" i="4" s="1"/>
  <c r="AK41" i="4"/>
  <c r="AH41" i="4"/>
  <c r="AI41" i="4" s="1"/>
  <c r="AG41" i="4"/>
  <c r="AD41" i="4"/>
  <c r="AE41" i="4" s="1"/>
  <c r="AC41" i="4"/>
  <c r="Z41" i="4"/>
  <c r="Y41" i="4"/>
  <c r="V41" i="4"/>
  <c r="U41" i="4"/>
  <c r="R41" i="4"/>
  <c r="Q41" i="4"/>
  <c r="N41" i="4"/>
  <c r="M41" i="4"/>
  <c r="G41" i="4"/>
  <c r="D41" i="4"/>
  <c r="E41" i="4" s="1"/>
  <c r="AX40" i="4"/>
  <c r="AY40" i="4" s="1"/>
  <c r="AW40" i="4"/>
  <c r="AT40" i="4"/>
  <c r="AU40" i="4" s="1"/>
  <c r="AS40" i="4"/>
  <c r="AP40" i="4"/>
  <c r="AQ40" i="4" s="1"/>
  <c r="AO40" i="4"/>
  <c r="AL40" i="4"/>
  <c r="AM40" i="4" s="1"/>
  <c r="AK40" i="4"/>
  <c r="AH40" i="4"/>
  <c r="AI40" i="4" s="1"/>
  <c r="AG40" i="4"/>
  <c r="AD40" i="4"/>
  <c r="AE40" i="4" s="1"/>
  <c r="AC40" i="4"/>
  <c r="Z40" i="4"/>
  <c r="Y40" i="4"/>
  <c r="V40" i="4"/>
  <c r="U40" i="4"/>
  <c r="W40" i="4" s="1"/>
  <c r="R40" i="4"/>
  <c r="Q40" i="4"/>
  <c r="N40" i="4"/>
  <c r="M40" i="4"/>
  <c r="G40" i="4"/>
  <c r="E40" i="4"/>
  <c r="D40" i="4"/>
  <c r="AX39" i="4"/>
  <c r="AY39" i="4" s="1"/>
  <c r="AW39" i="4"/>
  <c r="AT39" i="4"/>
  <c r="AU39" i="4" s="1"/>
  <c r="AS39" i="4"/>
  <c r="AP39" i="4"/>
  <c r="AQ39" i="4" s="1"/>
  <c r="AO39" i="4"/>
  <c r="AL39" i="4"/>
  <c r="AM39" i="4" s="1"/>
  <c r="AK39" i="4"/>
  <c r="AH39" i="4"/>
  <c r="AI39" i="4" s="1"/>
  <c r="AG39" i="4"/>
  <c r="AD39" i="4"/>
  <c r="AE39" i="4" s="1"/>
  <c r="AC39" i="4"/>
  <c r="Z39" i="4"/>
  <c r="Y39" i="4"/>
  <c r="V39" i="4"/>
  <c r="U39" i="4"/>
  <c r="R39" i="4"/>
  <c r="Q39" i="4"/>
  <c r="N39" i="4"/>
  <c r="M39" i="4"/>
  <c r="G39" i="4"/>
  <c r="D39" i="4"/>
  <c r="E39" i="4" s="1"/>
  <c r="AX38" i="4"/>
  <c r="AY38" i="4" s="1"/>
  <c r="AW38" i="4"/>
  <c r="AT38" i="4"/>
  <c r="AU38" i="4" s="1"/>
  <c r="AS38" i="4"/>
  <c r="AP38" i="4"/>
  <c r="AQ38" i="4" s="1"/>
  <c r="AO38" i="4"/>
  <c r="AL38" i="4"/>
  <c r="AM38" i="4" s="1"/>
  <c r="AK38" i="4"/>
  <c r="AH38" i="4"/>
  <c r="AI38" i="4" s="1"/>
  <c r="AG38" i="4"/>
  <c r="AD38" i="4"/>
  <c r="AC38" i="4"/>
  <c r="AE38" i="4" s="1"/>
  <c r="Z38" i="4"/>
  <c r="Y38" i="4"/>
  <c r="V38" i="4"/>
  <c r="U38" i="4"/>
  <c r="R38" i="4"/>
  <c r="Q38" i="4"/>
  <c r="N38" i="4"/>
  <c r="M38" i="4"/>
  <c r="G38" i="4"/>
  <c r="D38" i="4"/>
  <c r="E38" i="4" s="1"/>
  <c r="AX37" i="4"/>
  <c r="AW37" i="4"/>
  <c r="AT37" i="4"/>
  <c r="AU37" i="4" s="1"/>
  <c r="AS37" i="4"/>
  <c r="AP37" i="4"/>
  <c r="AQ37" i="4" s="1"/>
  <c r="AO37" i="4"/>
  <c r="AL37" i="4"/>
  <c r="AM37" i="4" s="1"/>
  <c r="AK37" i="4"/>
  <c r="AH37" i="4"/>
  <c r="AI37" i="4" s="1"/>
  <c r="AG37" i="4"/>
  <c r="AD37" i="4"/>
  <c r="AE37" i="4" s="1"/>
  <c r="AC37" i="4"/>
  <c r="Z37" i="4"/>
  <c r="Y37" i="4"/>
  <c r="V37" i="4"/>
  <c r="U37" i="4"/>
  <c r="R37" i="4"/>
  <c r="Q37" i="4"/>
  <c r="N37" i="4"/>
  <c r="M37" i="4"/>
  <c r="G37" i="4"/>
  <c r="D37" i="4"/>
  <c r="E37" i="4" s="1"/>
  <c r="AX36" i="4"/>
  <c r="AY36" i="4" s="1"/>
  <c r="AW36" i="4"/>
  <c r="AT36" i="4"/>
  <c r="AU36" i="4" s="1"/>
  <c r="AS36" i="4"/>
  <c r="AP36" i="4"/>
  <c r="AQ36" i="4" s="1"/>
  <c r="AO36" i="4"/>
  <c r="AL36" i="4"/>
  <c r="AK36" i="4"/>
  <c r="AM36" i="4" s="1"/>
  <c r="AH36" i="4"/>
  <c r="AI36" i="4" s="1"/>
  <c r="AG36" i="4"/>
  <c r="AD36" i="4"/>
  <c r="AE36" i="4" s="1"/>
  <c r="AC36" i="4"/>
  <c r="Z36" i="4"/>
  <c r="Y36" i="4"/>
  <c r="V36" i="4"/>
  <c r="U36" i="4"/>
  <c r="Q36" i="4"/>
  <c r="M36" i="4"/>
  <c r="G36" i="4"/>
  <c r="D36" i="4"/>
  <c r="E36" i="4" s="1"/>
  <c r="AX35" i="4"/>
  <c r="AY35" i="4" s="1"/>
  <c r="AW35" i="4"/>
  <c r="AT35" i="4"/>
  <c r="AU35" i="4" s="1"/>
  <c r="AS35" i="4"/>
  <c r="AP35" i="4"/>
  <c r="AQ35" i="4" s="1"/>
  <c r="AO35" i="4"/>
  <c r="AL35" i="4"/>
  <c r="AM35" i="4" s="1"/>
  <c r="AK35" i="4"/>
  <c r="AH35" i="4"/>
  <c r="AI35" i="4" s="1"/>
  <c r="AG35" i="4"/>
  <c r="AD35" i="4"/>
  <c r="AE35" i="4" s="1"/>
  <c r="AC35" i="4"/>
  <c r="Z35" i="4"/>
  <c r="Y35" i="4"/>
  <c r="AA35" i="4" s="1"/>
  <c r="V35" i="4"/>
  <c r="U35" i="4"/>
  <c r="R35" i="4"/>
  <c r="Q35" i="4"/>
  <c r="S35" i="4" s="1"/>
  <c r="N35" i="4"/>
  <c r="M35" i="4"/>
  <c r="H35" i="4"/>
  <c r="G35" i="4"/>
  <c r="F35" i="4"/>
  <c r="F36" i="4" s="1"/>
  <c r="D35" i="4"/>
  <c r="E35" i="4" s="1"/>
  <c r="AX34" i="4"/>
  <c r="AY34" i="4" s="1"/>
  <c r="AW34" i="4"/>
  <c r="AT34" i="4"/>
  <c r="AS34" i="4"/>
  <c r="AU34" i="4" s="1"/>
  <c r="AP34" i="4"/>
  <c r="AQ34" i="4" s="1"/>
  <c r="AO34" i="4"/>
  <c r="AL34" i="4"/>
  <c r="AM34" i="4" s="1"/>
  <c r="AK34" i="4"/>
  <c r="AH34" i="4"/>
  <c r="AI34" i="4" s="1"/>
  <c r="AG34" i="4"/>
  <c r="AD34" i="4"/>
  <c r="AE34" i="4" s="1"/>
  <c r="AC34" i="4"/>
  <c r="Z34" i="4"/>
  <c r="Y34" i="4"/>
  <c r="V34" i="4"/>
  <c r="U34" i="4"/>
  <c r="R34" i="4"/>
  <c r="Q34" i="4"/>
  <c r="N34" i="4"/>
  <c r="M34" i="4"/>
  <c r="O34" i="4" s="1"/>
  <c r="G34" i="4"/>
  <c r="I34" i="4" s="1"/>
  <c r="K34" i="4" s="1"/>
  <c r="E34" i="4"/>
  <c r="D34" i="4"/>
  <c r="C13" i="4"/>
  <c r="D8" i="4"/>
  <c r="AX35" i="3"/>
  <c r="AX36" i="3"/>
  <c r="AX37" i="3"/>
  <c r="AX38" i="3"/>
  <c r="AX39" i="3"/>
  <c r="AX40" i="3"/>
  <c r="AX41" i="3"/>
  <c r="AX42" i="3"/>
  <c r="AX43" i="3"/>
  <c r="AX44" i="3"/>
  <c r="AX45" i="3"/>
  <c r="AT35" i="3"/>
  <c r="AT36" i="3"/>
  <c r="AT37" i="3"/>
  <c r="AT38" i="3"/>
  <c r="AT39" i="3"/>
  <c r="AT40" i="3"/>
  <c r="AT41" i="3"/>
  <c r="AT42" i="3"/>
  <c r="AT43" i="3"/>
  <c r="AT44" i="3"/>
  <c r="AT45" i="3"/>
  <c r="AP35" i="3"/>
  <c r="AP36" i="3"/>
  <c r="AP37" i="3"/>
  <c r="AP38" i="3"/>
  <c r="AP39" i="3"/>
  <c r="AP40" i="3"/>
  <c r="AP41" i="3"/>
  <c r="AP42" i="3"/>
  <c r="AP43" i="3"/>
  <c r="AP44" i="3"/>
  <c r="AP45" i="3"/>
  <c r="AQ45" i="3" s="1"/>
  <c r="AL35" i="3"/>
  <c r="AL36" i="3"/>
  <c r="AL37" i="3"/>
  <c r="AL38" i="3"/>
  <c r="AL39" i="3"/>
  <c r="AL40" i="3"/>
  <c r="AL41" i="3"/>
  <c r="AL42" i="3"/>
  <c r="AL43" i="3"/>
  <c r="AL44" i="3"/>
  <c r="AL45" i="3"/>
  <c r="AH35" i="3"/>
  <c r="AH36" i="3"/>
  <c r="AH37" i="3"/>
  <c r="AH38" i="3"/>
  <c r="AH39" i="3"/>
  <c r="AH40" i="3"/>
  <c r="AH41" i="3"/>
  <c r="AH42" i="3"/>
  <c r="AH43" i="3"/>
  <c r="AH44" i="3"/>
  <c r="AH45" i="3"/>
  <c r="AD35" i="3"/>
  <c r="AD36" i="3"/>
  <c r="AD37" i="3"/>
  <c r="AD38" i="3"/>
  <c r="AD39" i="3"/>
  <c r="AD40" i="3"/>
  <c r="AD41" i="3"/>
  <c r="AD42" i="3"/>
  <c r="AD43" i="3"/>
  <c r="AD44" i="3"/>
  <c r="AD45" i="3"/>
  <c r="Z35" i="3"/>
  <c r="Z36" i="3"/>
  <c r="Z37" i="3"/>
  <c r="Z38" i="3"/>
  <c r="Z39" i="3"/>
  <c r="Z40" i="3"/>
  <c r="Z41" i="3"/>
  <c r="Z42" i="3"/>
  <c r="Z43" i="3"/>
  <c r="Z44" i="3"/>
  <c r="Z45" i="3"/>
  <c r="V35" i="3"/>
  <c r="V36" i="3"/>
  <c r="V37" i="3"/>
  <c r="V38" i="3"/>
  <c r="V39" i="3"/>
  <c r="V40" i="3"/>
  <c r="V41" i="3"/>
  <c r="V42" i="3"/>
  <c r="V43" i="3"/>
  <c r="V44" i="3"/>
  <c r="V45" i="3"/>
  <c r="R35" i="3"/>
  <c r="R36" i="3"/>
  <c r="R37" i="3"/>
  <c r="R38" i="3"/>
  <c r="R39" i="3"/>
  <c r="R40" i="3"/>
  <c r="R41" i="3"/>
  <c r="R42" i="3"/>
  <c r="R43" i="3"/>
  <c r="R44" i="3"/>
  <c r="R45" i="3"/>
  <c r="AX34" i="3"/>
  <c r="AT34" i="3"/>
  <c r="AP34" i="3"/>
  <c r="AL34" i="3"/>
  <c r="AH34" i="3"/>
  <c r="AD34" i="3"/>
  <c r="Z34" i="3"/>
  <c r="V34" i="3"/>
  <c r="R34" i="3"/>
  <c r="N35" i="3"/>
  <c r="O35" i="3" s="1"/>
  <c r="N36" i="3"/>
  <c r="O36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34" i="3"/>
  <c r="G34" i="3"/>
  <c r="O42" i="4" l="1"/>
  <c r="S44" i="4"/>
  <c r="W37" i="4"/>
  <c r="W45" i="4"/>
  <c r="AA38" i="4"/>
  <c r="O40" i="4"/>
  <c r="AA40" i="4"/>
  <c r="S43" i="4"/>
  <c r="S42" i="4"/>
  <c r="S37" i="4"/>
  <c r="AY37" i="4"/>
  <c r="AA42" i="4"/>
  <c r="S45" i="4"/>
  <c r="S41" i="5"/>
  <c r="I35" i="5"/>
  <c r="K35" i="5" s="1"/>
  <c r="O39" i="5"/>
  <c r="S40" i="5"/>
  <c r="W45" i="5"/>
  <c r="S39" i="5"/>
  <c r="O37" i="5"/>
  <c r="AZ37" i="5" s="1"/>
  <c r="BA37" i="5" s="1"/>
  <c r="S38" i="5"/>
  <c r="AZ38" i="5" s="1"/>
  <c r="W39" i="5"/>
  <c r="W42" i="5"/>
  <c r="W37" i="5"/>
  <c r="O38" i="5"/>
  <c r="S34" i="5"/>
  <c r="W44" i="5"/>
  <c r="S39" i="6"/>
  <c r="AI39" i="6"/>
  <c r="S40" i="6"/>
  <c r="AA34" i="6"/>
  <c r="AA35" i="6"/>
  <c r="AE37" i="6"/>
  <c r="AI38" i="6"/>
  <c r="W40" i="6"/>
  <c r="W41" i="6"/>
  <c r="S44" i="6"/>
  <c r="S45" i="6"/>
  <c r="AE36" i="6"/>
  <c r="AE34" i="6"/>
  <c r="AE35" i="6"/>
  <c r="AI37" i="6"/>
  <c r="AA40" i="6"/>
  <c r="AA41" i="6"/>
  <c r="S43" i="6"/>
  <c r="W44" i="6"/>
  <c r="W45" i="6"/>
  <c r="AM45" i="6"/>
  <c r="S34" i="6"/>
  <c r="S36" i="6"/>
  <c r="AI36" i="6"/>
  <c r="AA39" i="6"/>
  <c r="AI34" i="6"/>
  <c r="S35" i="6"/>
  <c r="AI35" i="6"/>
  <c r="AA38" i="6"/>
  <c r="AE40" i="6"/>
  <c r="O41" i="6"/>
  <c r="AE41" i="6"/>
  <c r="S42" i="6"/>
  <c r="AI42" i="6"/>
  <c r="W43" i="6"/>
  <c r="W34" i="6"/>
  <c r="W36" i="6"/>
  <c r="AM36" i="6"/>
  <c r="O39" i="6"/>
  <c r="AE39" i="6"/>
  <c r="W35" i="6"/>
  <c r="AM35" i="6"/>
  <c r="AA37" i="6"/>
  <c r="AE38" i="6"/>
  <c r="S41" i="6"/>
  <c r="AI41" i="6"/>
  <c r="W42" i="6"/>
  <c r="AM42" i="6"/>
  <c r="AE44" i="6"/>
  <c r="AE45" i="6"/>
  <c r="I35" i="4"/>
  <c r="K35" i="4" s="1"/>
  <c r="AM41" i="6"/>
  <c r="AM40" i="6"/>
  <c r="AM34" i="6"/>
  <c r="AM44" i="6"/>
  <c r="AM43" i="6"/>
  <c r="AI45" i="6"/>
  <c r="AI44" i="6"/>
  <c r="AI43" i="6"/>
  <c r="AE43" i="6"/>
  <c r="AE42" i="6"/>
  <c r="AA45" i="6"/>
  <c r="AA44" i="6"/>
  <c r="AA43" i="6"/>
  <c r="AA42" i="6"/>
  <c r="AM39" i="6"/>
  <c r="AM38" i="6"/>
  <c r="AM37" i="6"/>
  <c r="W39" i="6"/>
  <c r="W38" i="6"/>
  <c r="W37" i="6"/>
  <c r="S38" i="6"/>
  <c r="S37" i="6"/>
  <c r="O37" i="6"/>
  <c r="O43" i="6"/>
  <c r="O34" i="6"/>
  <c r="O36" i="6"/>
  <c r="AZ36" i="6" s="1"/>
  <c r="O35" i="6"/>
  <c r="O42" i="6"/>
  <c r="O40" i="6"/>
  <c r="O38" i="6"/>
  <c r="O44" i="6"/>
  <c r="O45" i="6"/>
  <c r="W41" i="5"/>
  <c r="W36" i="5"/>
  <c r="W35" i="5"/>
  <c r="W34" i="5"/>
  <c r="S43" i="5"/>
  <c r="S42" i="5"/>
  <c r="O43" i="5"/>
  <c r="AZ43" i="5" s="1"/>
  <c r="O42" i="5"/>
  <c r="O40" i="5"/>
  <c r="O45" i="5"/>
  <c r="O44" i="5"/>
  <c r="AZ44" i="5" s="1"/>
  <c r="O36" i="5"/>
  <c r="AZ36" i="5" s="1"/>
  <c r="O34" i="5"/>
  <c r="AU42" i="5"/>
  <c r="S45" i="5"/>
  <c r="AZ45" i="5" s="1"/>
  <c r="O35" i="5"/>
  <c r="AA45" i="4"/>
  <c r="AA44" i="4"/>
  <c r="AA43" i="4"/>
  <c r="AA41" i="4"/>
  <c r="AA39" i="4"/>
  <c r="AZ39" i="4" s="1"/>
  <c r="AA37" i="4"/>
  <c r="AA36" i="4"/>
  <c r="W36" i="4"/>
  <c r="W43" i="4"/>
  <c r="W42" i="4"/>
  <c r="W41" i="4"/>
  <c r="W39" i="4"/>
  <c r="W38" i="4"/>
  <c r="S41" i="4"/>
  <c r="S40" i="4"/>
  <c r="AZ40" i="4" s="1"/>
  <c r="S39" i="4"/>
  <c r="S38" i="4"/>
  <c r="S36" i="4"/>
  <c r="O39" i="4"/>
  <c r="O38" i="4"/>
  <c r="O37" i="4"/>
  <c r="AZ37" i="4" s="1"/>
  <c r="O45" i="4"/>
  <c r="O44" i="4"/>
  <c r="AZ44" i="4" s="1"/>
  <c r="O43" i="4"/>
  <c r="O36" i="4"/>
  <c r="O41" i="4"/>
  <c r="W35" i="4"/>
  <c r="O35" i="4"/>
  <c r="AA34" i="4"/>
  <c r="W34" i="4"/>
  <c r="S34" i="4"/>
  <c r="AZ34" i="4" s="1"/>
  <c r="BA34" i="4" s="1"/>
  <c r="AM44" i="4"/>
  <c r="F37" i="6"/>
  <c r="I36" i="6"/>
  <c r="K36" i="6" s="1"/>
  <c r="I43" i="5"/>
  <c r="K43" i="5" s="1"/>
  <c r="AZ40" i="5"/>
  <c r="AZ39" i="5"/>
  <c r="AZ41" i="5"/>
  <c r="I37" i="5"/>
  <c r="K37" i="5" s="1"/>
  <c r="F38" i="5"/>
  <c r="F39" i="5" s="1"/>
  <c r="F40" i="5" s="1"/>
  <c r="F41" i="5" s="1"/>
  <c r="F42" i="5" s="1"/>
  <c r="F43" i="5" s="1"/>
  <c r="F44" i="5" s="1"/>
  <c r="I36" i="5"/>
  <c r="K36" i="5" s="1"/>
  <c r="F37" i="4"/>
  <c r="H36" i="4"/>
  <c r="H37" i="4" s="1"/>
  <c r="H38" i="4" s="1"/>
  <c r="H39" i="4" s="1"/>
  <c r="H40" i="4" s="1"/>
  <c r="H41" i="4" s="1"/>
  <c r="H42" i="4" s="1"/>
  <c r="H43" i="4" s="1"/>
  <c r="H44" i="4" s="1"/>
  <c r="H45" i="4" s="1"/>
  <c r="C13" i="3"/>
  <c r="AZ38" i="4" l="1"/>
  <c r="I36" i="4"/>
  <c r="K36" i="4" s="1"/>
  <c r="AZ42" i="4"/>
  <c r="AZ45" i="4"/>
  <c r="AZ34" i="5"/>
  <c r="BA34" i="5" s="1"/>
  <c r="AZ42" i="5"/>
  <c r="AZ34" i="6"/>
  <c r="AZ41" i="6"/>
  <c r="AZ39" i="6"/>
  <c r="AZ40" i="6"/>
  <c r="AZ45" i="6"/>
  <c r="AZ35" i="6"/>
  <c r="BA35" i="6" s="1"/>
  <c r="AZ43" i="6"/>
  <c r="AZ42" i="6"/>
  <c r="AZ44" i="6"/>
  <c r="BA36" i="6"/>
  <c r="AZ35" i="5"/>
  <c r="BA35" i="5" s="1"/>
  <c r="AZ38" i="6"/>
  <c r="AZ37" i="6"/>
  <c r="AZ41" i="4"/>
  <c r="AZ43" i="4"/>
  <c r="AZ36" i="4"/>
  <c r="AZ35" i="4"/>
  <c r="BA35" i="4" s="1"/>
  <c r="I37" i="6"/>
  <c r="K37" i="6" s="1"/>
  <c r="F38" i="6"/>
  <c r="BA34" i="6"/>
  <c r="BA36" i="5"/>
  <c r="I42" i="5"/>
  <c r="K42" i="5" s="1"/>
  <c r="BA42" i="5" s="1"/>
  <c r="I38" i="5"/>
  <c r="K38" i="5" s="1"/>
  <c r="BA38" i="5" s="1"/>
  <c r="I41" i="5"/>
  <c r="K41" i="5" s="1"/>
  <c r="BA41" i="5" s="1"/>
  <c r="I44" i="5"/>
  <c r="K44" i="5" s="1"/>
  <c r="BA44" i="5" s="1"/>
  <c r="F45" i="5"/>
  <c r="I45" i="5" s="1"/>
  <c r="K45" i="5" s="1"/>
  <c r="BA45" i="5" s="1"/>
  <c r="BA43" i="5"/>
  <c r="I39" i="5"/>
  <c r="K39" i="5" s="1"/>
  <c r="BA39" i="5" s="1"/>
  <c r="I40" i="5"/>
  <c r="K40" i="5" s="1"/>
  <c r="BA40" i="5" s="1"/>
  <c r="F38" i="4"/>
  <c r="I37" i="4"/>
  <c r="K37" i="4" s="1"/>
  <c r="BA37" i="4" s="1"/>
  <c r="Q34" i="3"/>
  <c r="S34" i="3" s="1"/>
  <c r="U34" i="3"/>
  <c r="W34" i="3" s="1"/>
  <c r="Y34" i="3"/>
  <c r="AA34" i="3" s="1"/>
  <c r="AC34" i="3"/>
  <c r="AE34" i="3" s="1"/>
  <c r="AG34" i="3"/>
  <c r="AI34" i="3" s="1"/>
  <c r="AK34" i="3"/>
  <c r="AM34" i="3" s="1"/>
  <c r="AO34" i="3"/>
  <c r="AQ34" i="3" s="1"/>
  <c r="AS34" i="3"/>
  <c r="AU34" i="3" s="1"/>
  <c r="AW34" i="3"/>
  <c r="AY34" i="3" s="1"/>
  <c r="Q35" i="3"/>
  <c r="S35" i="3" s="1"/>
  <c r="U35" i="3"/>
  <c r="W35" i="3" s="1"/>
  <c r="Y35" i="3"/>
  <c r="AA35" i="3" s="1"/>
  <c r="AC35" i="3"/>
  <c r="AE35" i="3" s="1"/>
  <c r="AG35" i="3"/>
  <c r="AI35" i="3" s="1"/>
  <c r="AK35" i="3"/>
  <c r="AM35" i="3" s="1"/>
  <c r="AO35" i="3"/>
  <c r="AQ35" i="3" s="1"/>
  <c r="AS35" i="3"/>
  <c r="AU35" i="3" s="1"/>
  <c r="AW35" i="3"/>
  <c r="AY35" i="3" s="1"/>
  <c r="Q36" i="3"/>
  <c r="S36" i="3" s="1"/>
  <c r="U36" i="3"/>
  <c r="W36" i="3" s="1"/>
  <c r="Y36" i="3"/>
  <c r="AA36" i="3" s="1"/>
  <c r="AC36" i="3"/>
  <c r="AE36" i="3" s="1"/>
  <c r="AG36" i="3"/>
  <c r="AI36" i="3" s="1"/>
  <c r="AK36" i="3"/>
  <c r="AM36" i="3" s="1"/>
  <c r="AO36" i="3"/>
  <c r="AQ36" i="3" s="1"/>
  <c r="AS36" i="3"/>
  <c r="AU36" i="3" s="1"/>
  <c r="AW36" i="3"/>
  <c r="AY36" i="3" s="1"/>
  <c r="Q37" i="3"/>
  <c r="S37" i="3" s="1"/>
  <c r="U37" i="3"/>
  <c r="W37" i="3" s="1"/>
  <c r="Y37" i="3"/>
  <c r="AA37" i="3" s="1"/>
  <c r="AC37" i="3"/>
  <c r="AE37" i="3" s="1"/>
  <c r="AG37" i="3"/>
  <c r="AI37" i="3" s="1"/>
  <c r="AK37" i="3"/>
  <c r="AM37" i="3" s="1"/>
  <c r="AO37" i="3"/>
  <c r="AQ37" i="3" s="1"/>
  <c r="AS37" i="3"/>
  <c r="AU37" i="3" s="1"/>
  <c r="AW37" i="3"/>
  <c r="AY37" i="3" s="1"/>
  <c r="Q38" i="3"/>
  <c r="S38" i="3" s="1"/>
  <c r="U38" i="3"/>
  <c r="W38" i="3" s="1"/>
  <c r="Y38" i="3"/>
  <c r="AA38" i="3" s="1"/>
  <c r="AC38" i="3"/>
  <c r="AE38" i="3" s="1"/>
  <c r="AG38" i="3"/>
  <c r="AI38" i="3" s="1"/>
  <c r="AK38" i="3"/>
  <c r="AM38" i="3" s="1"/>
  <c r="AO38" i="3"/>
  <c r="AQ38" i="3" s="1"/>
  <c r="AS38" i="3"/>
  <c r="AU38" i="3" s="1"/>
  <c r="AW38" i="3"/>
  <c r="AY38" i="3" s="1"/>
  <c r="Q39" i="3"/>
  <c r="S39" i="3" s="1"/>
  <c r="U39" i="3"/>
  <c r="W39" i="3" s="1"/>
  <c r="Y39" i="3"/>
  <c r="AA39" i="3" s="1"/>
  <c r="AC39" i="3"/>
  <c r="AE39" i="3" s="1"/>
  <c r="AG39" i="3"/>
  <c r="AI39" i="3" s="1"/>
  <c r="AK39" i="3"/>
  <c r="AM39" i="3" s="1"/>
  <c r="AO39" i="3"/>
  <c r="AQ39" i="3" s="1"/>
  <c r="AS39" i="3"/>
  <c r="AU39" i="3" s="1"/>
  <c r="AW39" i="3"/>
  <c r="AY39" i="3" s="1"/>
  <c r="Q40" i="3"/>
  <c r="S40" i="3" s="1"/>
  <c r="U40" i="3"/>
  <c r="W40" i="3" s="1"/>
  <c r="Y40" i="3"/>
  <c r="AA40" i="3" s="1"/>
  <c r="AC40" i="3"/>
  <c r="AE40" i="3" s="1"/>
  <c r="AG40" i="3"/>
  <c r="AI40" i="3" s="1"/>
  <c r="AK40" i="3"/>
  <c r="AM40" i="3" s="1"/>
  <c r="AO40" i="3"/>
  <c r="AQ40" i="3" s="1"/>
  <c r="AS40" i="3"/>
  <c r="AU40" i="3" s="1"/>
  <c r="AW40" i="3"/>
  <c r="AY40" i="3" s="1"/>
  <c r="Q41" i="3"/>
  <c r="S41" i="3" s="1"/>
  <c r="U41" i="3"/>
  <c r="W41" i="3" s="1"/>
  <c r="Y41" i="3"/>
  <c r="AA41" i="3" s="1"/>
  <c r="AC41" i="3"/>
  <c r="AE41" i="3" s="1"/>
  <c r="AG41" i="3"/>
  <c r="AI41" i="3" s="1"/>
  <c r="AK41" i="3"/>
  <c r="AM41" i="3" s="1"/>
  <c r="AO41" i="3"/>
  <c r="AQ41" i="3" s="1"/>
  <c r="AS41" i="3"/>
  <c r="AU41" i="3" s="1"/>
  <c r="AW41" i="3"/>
  <c r="AY41" i="3" s="1"/>
  <c r="Q42" i="3"/>
  <c r="S42" i="3" s="1"/>
  <c r="U42" i="3"/>
  <c r="W42" i="3" s="1"/>
  <c r="Y42" i="3"/>
  <c r="AA42" i="3" s="1"/>
  <c r="AC42" i="3"/>
  <c r="AE42" i="3" s="1"/>
  <c r="AG42" i="3"/>
  <c r="AI42" i="3" s="1"/>
  <c r="AK42" i="3"/>
  <c r="AM42" i="3" s="1"/>
  <c r="AO42" i="3"/>
  <c r="AQ42" i="3" s="1"/>
  <c r="AS42" i="3"/>
  <c r="AU42" i="3" s="1"/>
  <c r="AW42" i="3"/>
  <c r="AY42" i="3" s="1"/>
  <c r="Q43" i="3"/>
  <c r="S43" i="3" s="1"/>
  <c r="U43" i="3"/>
  <c r="W43" i="3" s="1"/>
  <c r="Y43" i="3"/>
  <c r="AA43" i="3" s="1"/>
  <c r="AC43" i="3"/>
  <c r="AE43" i="3" s="1"/>
  <c r="AG43" i="3"/>
  <c r="AI43" i="3" s="1"/>
  <c r="AK43" i="3"/>
  <c r="AM43" i="3" s="1"/>
  <c r="AO43" i="3"/>
  <c r="AQ43" i="3" s="1"/>
  <c r="AS43" i="3"/>
  <c r="AU43" i="3" s="1"/>
  <c r="AW43" i="3"/>
  <c r="AY43" i="3" s="1"/>
  <c r="Q44" i="3"/>
  <c r="S44" i="3" s="1"/>
  <c r="U44" i="3"/>
  <c r="W44" i="3" s="1"/>
  <c r="Y44" i="3"/>
  <c r="AA44" i="3" s="1"/>
  <c r="AC44" i="3"/>
  <c r="AE44" i="3" s="1"/>
  <c r="AG44" i="3"/>
  <c r="AI44" i="3" s="1"/>
  <c r="AK44" i="3"/>
  <c r="AM44" i="3" s="1"/>
  <c r="AO44" i="3"/>
  <c r="AQ44" i="3" s="1"/>
  <c r="AS44" i="3"/>
  <c r="AU44" i="3" s="1"/>
  <c r="AW44" i="3"/>
  <c r="AY44" i="3" s="1"/>
  <c r="Q45" i="3"/>
  <c r="S45" i="3" s="1"/>
  <c r="U45" i="3"/>
  <c r="W45" i="3" s="1"/>
  <c r="Y45" i="3"/>
  <c r="AA45" i="3" s="1"/>
  <c r="AC45" i="3"/>
  <c r="AE45" i="3" s="1"/>
  <c r="AG45" i="3"/>
  <c r="AI45" i="3" s="1"/>
  <c r="AK45" i="3"/>
  <c r="AM45" i="3" s="1"/>
  <c r="AO45" i="3"/>
  <c r="AS45" i="3"/>
  <c r="AU45" i="3" s="1"/>
  <c r="AW45" i="3"/>
  <c r="AY45" i="3" s="1"/>
  <c r="M35" i="3"/>
  <c r="M36" i="3"/>
  <c r="M37" i="3"/>
  <c r="M38" i="3"/>
  <c r="M39" i="3"/>
  <c r="M40" i="3"/>
  <c r="M41" i="3"/>
  <c r="M42" i="3"/>
  <c r="M43" i="3"/>
  <c r="M44" i="3"/>
  <c r="M45" i="3"/>
  <c r="M34" i="3"/>
  <c r="O34" i="3" s="1"/>
  <c r="G35" i="3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34" i="3"/>
  <c r="E34" i="3" s="1"/>
  <c r="H35" i="3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I34" i="3"/>
  <c r="K34" i="3" s="1"/>
  <c r="F35" i="3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G36" i="3"/>
  <c r="G37" i="3"/>
  <c r="G38" i="3"/>
  <c r="G39" i="3"/>
  <c r="G40" i="3"/>
  <c r="G41" i="3"/>
  <c r="G42" i="3"/>
  <c r="G43" i="3"/>
  <c r="G44" i="3"/>
  <c r="G45" i="3"/>
  <c r="BA36" i="4" l="1"/>
  <c r="BA37" i="6"/>
  <c r="F39" i="6"/>
  <c r="I38" i="6"/>
  <c r="K38" i="6" s="1"/>
  <c r="BA38" i="6" s="1"/>
  <c r="BA46" i="5"/>
  <c r="J50" i="5" s="1"/>
  <c r="J51" i="5" s="1"/>
  <c r="F39" i="4"/>
  <c r="I38" i="4"/>
  <c r="K38" i="4" s="1"/>
  <c r="BA38" i="4" s="1"/>
  <c r="AZ45" i="3"/>
  <c r="BA45" i="3" s="1"/>
  <c r="I44" i="3"/>
  <c r="K44" i="3" s="1"/>
  <c r="I35" i="3"/>
  <c r="K35" i="3" s="1"/>
  <c r="I43" i="3"/>
  <c r="K43" i="3" s="1"/>
  <c r="AZ43" i="3"/>
  <c r="BA43" i="3" s="1"/>
  <c r="AZ39" i="3"/>
  <c r="BA39" i="3" s="1"/>
  <c r="AZ40" i="3"/>
  <c r="BA40" i="3" s="1"/>
  <c r="AZ38" i="3"/>
  <c r="BA38" i="3" s="1"/>
  <c r="AZ37" i="3"/>
  <c r="BA37" i="3" s="1"/>
  <c r="AZ42" i="3"/>
  <c r="AZ41" i="3"/>
  <c r="AZ44" i="3"/>
  <c r="BA44" i="3" s="1"/>
  <c r="AZ36" i="3"/>
  <c r="AZ35" i="3"/>
  <c r="BA35" i="3" s="1"/>
  <c r="I36" i="3"/>
  <c r="K36" i="3" s="1"/>
  <c r="AZ34" i="3"/>
  <c r="BA34" i="3" s="1"/>
  <c r="BA46" i="3" s="1"/>
  <c r="I42" i="3"/>
  <c r="K42" i="3" s="1"/>
  <c r="I41" i="3"/>
  <c r="K41" i="3" s="1"/>
  <c r="I40" i="3"/>
  <c r="K40" i="3" s="1"/>
  <c r="I39" i="3"/>
  <c r="K39" i="3" s="1"/>
  <c r="I38" i="3"/>
  <c r="K38" i="3" s="1"/>
  <c r="I45" i="3"/>
  <c r="K45" i="3" s="1"/>
  <c r="I37" i="3"/>
  <c r="K37" i="3" s="1"/>
  <c r="B51" i="3"/>
  <c r="BA36" i="3" l="1"/>
  <c r="BA41" i="3"/>
  <c r="BA42" i="3"/>
  <c r="F40" i="6"/>
  <c r="I39" i="6"/>
  <c r="K39" i="6" s="1"/>
  <c r="BA39" i="6" s="1"/>
  <c r="F40" i="4"/>
  <c r="I39" i="4"/>
  <c r="K39" i="4" s="1"/>
  <c r="BA39" i="4" s="1"/>
  <c r="M51" i="3"/>
  <c r="M50" i="3"/>
  <c r="D8" i="3"/>
  <c r="I40" i="6" l="1"/>
  <c r="K40" i="6" s="1"/>
  <c r="BA40" i="6" s="1"/>
  <c r="F41" i="6"/>
  <c r="F41" i="4"/>
  <c r="I40" i="4"/>
  <c r="K40" i="4" s="1"/>
  <c r="BA40" i="4" s="1"/>
  <c r="J50" i="3"/>
  <c r="J51" i="3" s="1"/>
  <c r="I41" i="6" l="1"/>
  <c r="K41" i="6" s="1"/>
  <c r="BA41" i="6" s="1"/>
  <c r="F42" i="6"/>
  <c r="I41" i="4"/>
  <c r="K41" i="4" s="1"/>
  <c r="BA41" i="4" s="1"/>
  <c r="F42" i="4"/>
  <c r="F43" i="6" l="1"/>
  <c r="I42" i="6"/>
  <c r="K42" i="6" s="1"/>
  <c r="BA42" i="6" s="1"/>
  <c r="F43" i="4"/>
  <c r="I42" i="4"/>
  <c r="K42" i="4" s="1"/>
  <c r="BA42" i="4" s="1"/>
  <c r="F44" i="6" l="1"/>
  <c r="I43" i="6"/>
  <c r="K43" i="6" s="1"/>
  <c r="BA43" i="6" s="1"/>
  <c r="F44" i="4"/>
  <c r="I43" i="4"/>
  <c r="K43" i="4" s="1"/>
  <c r="BA43" i="4" s="1"/>
  <c r="I44" i="6" l="1"/>
  <c r="K44" i="6" s="1"/>
  <c r="BA44" i="6" s="1"/>
  <c r="F45" i="6"/>
  <c r="I45" i="6" s="1"/>
  <c r="K45" i="6" s="1"/>
  <c r="BA45" i="6" s="1"/>
  <c r="F45" i="4"/>
  <c r="I45" i="4" s="1"/>
  <c r="K45" i="4" s="1"/>
  <c r="BA45" i="4" s="1"/>
  <c r="I44" i="4"/>
  <c r="K44" i="4" s="1"/>
  <c r="BA44" i="4" s="1"/>
  <c r="BA46" i="6" l="1"/>
  <c r="J50" i="6" s="1"/>
  <c r="J51" i="6" s="1"/>
  <c r="BA46" i="4"/>
  <c r="J50" i="4" s="1"/>
  <c r="J51" i="4" s="1"/>
</calcChain>
</file>

<file path=xl/sharedStrings.xml><?xml version="1.0" encoding="utf-8"?>
<sst xmlns="http://schemas.openxmlformats.org/spreadsheetml/2006/main" count="801" uniqueCount="135">
  <si>
    <t>（様式第６号－１）</t>
    <rPh sb="1" eb="3">
      <t>ヨウシキ</t>
    </rPh>
    <rPh sb="3" eb="4">
      <t>ダイ</t>
    </rPh>
    <rPh sb="5" eb="6">
      <t>ゴウ</t>
    </rPh>
    <phoneticPr fontId="13"/>
  </si>
  <si>
    <t>（用紙Ａ３）</t>
    <rPh sb="1" eb="3">
      <t>ヨウシ</t>
    </rPh>
    <phoneticPr fontId="13"/>
  </si>
  <si>
    <t>内　訳　書　（　計　算　書　）</t>
    <rPh sb="0" eb="1">
      <t>ウチ</t>
    </rPh>
    <rPh sb="2" eb="3">
      <t>ヤク</t>
    </rPh>
    <rPh sb="4" eb="5">
      <t>ショ</t>
    </rPh>
    <rPh sb="8" eb="9">
      <t>ケイ</t>
    </rPh>
    <rPh sb="10" eb="11">
      <t>サン</t>
    </rPh>
    <rPh sb="12" eb="13">
      <t>ショ</t>
    </rPh>
    <phoneticPr fontId="3"/>
  </si>
  <si>
    <t>1 税込み単価、税抜き単価の別</t>
    <rPh sb="2" eb="4">
      <t>ゼイコミ</t>
    </rPh>
    <rPh sb="5" eb="7">
      <t>タンカ</t>
    </rPh>
    <rPh sb="8" eb="10">
      <t>ゼイヌキ</t>
    </rPh>
    <rPh sb="11" eb="13">
      <t>タンカ</t>
    </rPh>
    <rPh sb="14" eb="15">
      <t>ベツ</t>
    </rPh>
    <phoneticPr fontId="13"/>
  </si>
  <si>
    <t>税込み単価</t>
  </si>
  <si>
    <t>2 基本料金</t>
    <rPh sb="2" eb="4">
      <t>キホン</t>
    </rPh>
    <rPh sb="4" eb="6">
      <t>リョウキン</t>
    </rPh>
    <phoneticPr fontId="3"/>
  </si>
  <si>
    <t>基本料金単価</t>
    <rPh sb="0" eb="2">
      <t>キホン</t>
    </rPh>
    <rPh sb="2" eb="4">
      <t>リョウキン</t>
    </rPh>
    <rPh sb="4" eb="6">
      <t>タンカ</t>
    </rPh>
    <phoneticPr fontId="3"/>
  </si>
  <si>
    <t>[円/kW･月]</t>
    <phoneticPr fontId="3"/>
  </si>
  <si>
    <t>[円/kWh]</t>
    <rPh sb="1" eb="2">
      <t>エン</t>
    </rPh>
    <phoneticPr fontId="3"/>
  </si>
  <si>
    <t>年　　月</t>
    <rPh sb="0" eb="1">
      <t>ネン</t>
    </rPh>
    <rPh sb="3" eb="4">
      <t>ツキ</t>
    </rPh>
    <phoneticPr fontId="3"/>
  </si>
  <si>
    <t>基　本　料　金</t>
    <rPh sb="0" eb="1">
      <t>モト</t>
    </rPh>
    <rPh sb="2" eb="3">
      <t>ホン</t>
    </rPh>
    <rPh sb="4" eb="5">
      <t>リョウ</t>
    </rPh>
    <rPh sb="6" eb="7">
      <t>キン</t>
    </rPh>
    <phoneticPr fontId="3"/>
  </si>
  <si>
    <t>電　力　量　料　金</t>
    <rPh sb="0" eb="1">
      <t>デン</t>
    </rPh>
    <rPh sb="2" eb="3">
      <t>チカラ</t>
    </rPh>
    <rPh sb="4" eb="5">
      <t>リョウ</t>
    </rPh>
    <rPh sb="6" eb="7">
      <t>リョウ</t>
    </rPh>
    <rPh sb="8" eb="9">
      <t>キン</t>
    </rPh>
    <phoneticPr fontId="3"/>
  </si>
  <si>
    <t>常時電力</t>
    <rPh sb="0" eb="2">
      <t>ジョウジ</t>
    </rPh>
    <rPh sb="2" eb="4">
      <t>デンリョク</t>
    </rPh>
    <phoneticPr fontId="3"/>
  </si>
  <si>
    <t>契約電力</t>
    <rPh sb="0" eb="2">
      <t>ケイヤク</t>
    </rPh>
    <rPh sb="2" eb="4">
      <t>デンリョク</t>
    </rPh>
    <phoneticPr fontId="3"/>
  </si>
  <si>
    <t>単価</t>
    <rPh sb="0" eb="2">
      <t>タンカ</t>
    </rPh>
    <phoneticPr fontId="3"/>
  </si>
  <si>
    <t>月額</t>
    <rPh sb="0" eb="2">
      <t>ゲツガク</t>
    </rPh>
    <phoneticPr fontId="3"/>
  </si>
  <si>
    <t>金額</t>
    <rPh sb="0" eb="2">
      <t>キンガク</t>
    </rPh>
    <phoneticPr fontId="3"/>
  </si>
  <si>
    <t>使用電力量</t>
    <rPh sb="0" eb="2">
      <t>シヨウ</t>
    </rPh>
    <rPh sb="2" eb="4">
      <t>デンリョク</t>
    </rPh>
    <rPh sb="4" eb="5">
      <t>リョウ</t>
    </rPh>
    <phoneticPr fontId="3"/>
  </si>
  <si>
    <t>電力量料金</t>
    <phoneticPr fontId="3"/>
  </si>
  <si>
    <t>各月電気料金</t>
    <rPh sb="0" eb="2">
      <t>カクゲツ</t>
    </rPh>
    <rPh sb="2" eb="4">
      <t>デンキ</t>
    </rPh>
    <rPh sb="4" eb="6">
      <t>リョウキン</t>
    </rPh>
    <phoneticPr fontId="3"/>
  </si>
  <si>
    <t>[kW]</t>
    <phoneticPr fontId="3"/>
  </si>
  <si>
    <t>[円]</t>
    <rPh sb="1" eb="2">
      <t>エン</t>
    </rPh>
    <phoneticPr fontId="3"/>
  </si>
  <si>
    <t>[kWh]</t>
    <phoneticPr fontId="3"/>
  </si>
  <si>
    <t>[円]</t>
    <phoneticPr fontId="3"/>
  </si>
  <si>
    <t>(A)</t>
    <phoneticPr fontId="13"/>
  </si>
  <si>
    <t>(B)</t>
    <phoneticPr fontId="13"/>
  </si>
  <si>
    <t>(C)</t>
    <phoneticPr fontId="13"/>
  </si>
  <si>
    <t>(D)=(A)x(B)x(C)</t>
    <phoneticPr fontId="13"/>
  </si>
  <si>
    <t>※入札書記載金額（T）に１円未満の端数が生じたときは切り上げる。</t>
    <rPh sb="1" eb="4">
      <t>ニュウサツショ</t>
    </rPh>
    <rPh sb="4" eb="6">
      <t>キサイ</t>
    </rPh>
    <rPh sb="6" eb="8">
      <t>キンガク</t>
    </rPh>
    <rPh sb="13" eb="14">
      <t>エン</t>
    </rPh>
    <rPh sb="14" eb="16">
      <t>ミマン</t>
    </rPh>
    <rPh sb="17" eb="19">
      <t>ハスウ</t>
    </rPh>
    <rPh sb="20" eb="21">
      <t>ショウ</t>
    </rPh>
    <rPh sb="26" eb="27">
      <t>キ</t>
    </rPh>
    <rPh sb="28" eb="29">
      <t>ア</t>
    </rPh>
    <phoneticPr fontId="13"/>
  </si>
  <si>
    <t>件名：旧群馬県民会館で使用する電気</t>
    <rPh sb="0" eb="2">
      <t>ケンメイ</t>
    </rPh>
    <rPh sb="3" eb="10">
      <t>キュウグンマケンミンカイカン</t>
    </rPh>
    <rPh sb="11" eb="13">
      <t>シヨウ</t>
    </rPh>
    <rPh sb="15" eb="17">
      <t>デンキ</t>
    </rPh>
    <phoneticPr fontId="3"/>
  </si>
  <si>
    <t>(E)</t>
    <phoneticPr fontId="13"/>
  </si>
  <si>
    <t>(F)=(D)-(E)</t>
    <phoneticPr fontId="3"/>
  </si>
  <si>
    <t>日数</t>
    <rPh sb="0" eb="2">
      <t>ニッスウ</t>
    </rPh>
    <phoneticPr fontId="13"/>
  </si>
  <si>
    <t>適用時間数</t>
    <rPh sb="0" eb="2">
      <t>テキヨウ</t>
    </rPh>
    <rPh sb="2" eb="5">
      <t>ジカンスウ</t>
    </rPh>
    <phoneticPr fontId="13"/>
  </si>
  <si>
    <t>力率
割増</t>
    <rPh sb="0" eb="1">
      <t>リキ</t>
    </rPh>
    <rPh sb="1" eb="2">
      <t>リツ</t>
    </rPh>
    <rPh sb="3" eb="5">
      <t>ワリマシ</t>
    </rPh>
    <phoneticPr fontId="3"/>
  </si>
  <si>
    <t>時間</t>
    <rPh sb="0" eb="2">
      <t>ジカン</t>
    </rPh>
    <phoneticPr fontId="13"/>
  </si>
  <si>
    <t>エラー</t>
    <phoneticPr fontId="13"/>
  </si>
  <si>
    <t>チェック</t>
  </si>
  <si>
    <t>(H)1＝(G)1×29</t>
    <phoneticPr fontId="13"/>
  </si>
  <si>
    <t>(G)1</t>
  </si>
  <si>
    <t>(I)1</t>
    <phoneticPr fontId="13"/>
  </si>
  <si>
    <t>(J)1=(H)1x(I)1</t>
    <phoneticPr fontId="13"/>
  </si>
  <si>
    <t>(G)2</t>
  </si>
  <si>
    <t>(I)2</t>
  </si>
  <si>
    <t>(G)3</t>
  </si>
  <si>
    <t>(I)3</t>
  </si>
  <si>
    <t>(G)4</t>
  </si>
  <si>
    <t>(I)4</t>
  </si>
  <si>
    <t>(G)5</t>
  </si>
  <si>
    <t>(I)5</t>
  </si>
  <si>
    <t>(G)6</t>
  </si>
  <si>
    <t>(I)6</t>
  </si>
  <si>
    <t>(G)7</t>
  </si>
  <si>
    <t>(I)7</t>
  </si>
  <si>
    <t>(G)8</t>
  </si>
  <si>
    <t>(I)8</t>
  </si>
  <si>
    <t>(G)9</t>
  </si>
  <si>
    <t>(I)9</t>
  </si>
  <si>
    <t>(G)10</t>
  </si>
  <si>
    <t>(I)10</t>
  </si>
  <si>
    <t>(H)2＝(G)2×29</t>
    <phoneticPr fontId="13"/>
  </si>
  <si>
    <t>(H)3＝(G)3×29</t>
    <phoneticPr fontId="13"/>
  </si>
  <si>
    <t>(H)4＝(G)4×29</t>
    <phoneticPr fontId="13"/>
  </si>
  <si>
    <t>(H)5＝(G)5×29</t>
    <phoneticPr fontId="13"/>
  </si>
  <si>
    <t>(H)6＝(G)6×29</t>
    <phoneticPr fontId="13"/>
  </si>
  <si>
    <t>(H)7＝(G)7×29</t>
    <phoneticPr fontId="13"/>
  </si>
  <si>
    <t>(H)8＝(G)8×29</t>
    <phoneticPr fontId="13"/>
  </si>
  <si>
    <t>(H)9＝(G)9×29</t>
    <phoneticPr fontId="13"/>
  </si>
  <si>
    <t>(H)10＝(G)10×29</t>
    <phoneticPr fontId="13"/>
  </si>
  <si>
    <t>(J)2=(H)2x(I)2</t>
    <phoneticPr fontId="13"/>
  </si>
  <si>
    <t>(J)3=(H)3x(I)3</t>
    <phoneticPr fontId="13"/>
  </si>
  <si>
    <t>(J)4=(H)4x(I)4</t>
    <phoneticPr fontId="13"/>
  </si>
  <si>
    <t>(J)5=(H)5x(I)5</t>
    <phoneticPr fontId="13"/>
  </si>
  <si>
    <t>(J)6=(H)6x(I)6</t>
    <phoneticPr fontId="13"/>
  </si>
  <si>
    <t>(J)7=(H)7x(I)7</t>
    <phoneticPr fontId="13"/>
  </si>
  <si>
    <t>(J)8=(H)8x(I)8</t>
    <phoneticPr fontId="13"/>
  </si>
  <si>
    <t>(J)9=(H)9x(I)9</t>
    <phoneticPr fontId="13"/>
  </si>
  <si>
    <t>(J)10=(H)10x(I)10</t>
    <phoneticPr fontId="13"/>
  </si>
  <si>
    <t>(L)=(F)+(K)</t>
    <phoneticPr fontId="13"/>
  </si>
  <si>
    <t>旧群馬県民会館</t>
    <rPh sb="0" eb="7">
      <t>キュウグンマケンミンカイカン</t>
    </rPh>
    <phoneticPr fontId="13"/>
  </si>
  <si>
    <t>[h/月]</t>
    <rPh sb="3" eb="4">
      <t>ツキ</t>
    </rPh>
    <phoneticPr fontId="13"/>
  </si>
  <si>
    <t>[h/月]</t>
    <phoneticPr fontId="13"/>
  </si>
  <si>
    <t>[h/月]</t>
    <rPh sb="3" eb="4">
      <t>ツキ</t>
    </rPh>
    <phoneticPr fontId="13"/>
  </si>
  <si>
    <t>(K)=SUM((J)1:(J)10)</t>
    <phoneticPr fontId="13"/>
  </si>
  <si>
    <t>割引等
月額</t>
    <rPh sb="0" eb="3">
      <t>ワリビキトウ</t>
    </rPh>
    <rPh sb="4" eb="6">
      <t>ゲツガク</t>
    </rPh>
    <phoneticPr fontId="3"/>
  </si>
  <si>
    <t>3 電力量料金</t>
    <rPh sb="2" eb="5">
      <t>デンリョクリョウ</t>
    </rPh>
    <rPh sb="5" eb="7">
      <t>リョウキン</t>
    </rPh>
    <phoneticPr fontId="3"/>
  </si>
  <si>
    <t>単価</t>
    <rPh sb="0" eb="2">
      <t>タンカ</t>
    </rPh>
    <phoneticPr fontId="13"/>
  </si>
  <si>
    <t>適用条件</t>
    <rPh sb="0" eb="4">
      <t>テキヨウジョウケン</t>
    </rPh>
    <phoneticPr fontId="13"/>
  </si>
  <si>
    <t>[円/kWh]</t>
    <phoneticPr fontId="13"/>
  </si>
  <si>
    <t>電力量料金単価1</t>
    <rPh sb="0" eb="3">
      <t>デンリョクリョウ</t>
    </rPh>
    <rPh sb="3" eb="5">
      <t>リョウキン</t>
    </rPh>
    <rPh sb="5" eb="7">
      <t>タンカ</t>
    </rPh>
    <phoneticPr fontId="13"/>
  </si>
  <si>
    <t>電力量料金単価2</t>
    <rPh sb="0" eb="3">
      <t>デンリョクリョウ</t>
    </rPh>
    <rPh sb="3" eb="5">
      <t>リョウキン</t>
    </rPh>
    <rPh sb="5" eb="7">
      <t>タンカ</t>
    </rPh>
    <phoneticPr fontId="13"/>
  </si>
  <si>
    <t>電力量料金単価3</t>
    <rPh sb="0" eb="3">
      <t>デンリョクリョウ</t>
    </rPh>
    <rPh sb="3" eb="5">
      <t>リョウキン</t>
    </rPh>
    <rPh sb="5" eb="7">
      <t>タンカ</t>
    </rPh>
    <phoneticPr fontId="13"/>
  </si>
  <si>
    <t>電力量料金単価4</t>
    <rPh sb="0" eb="3">
      <t>デンリョクリョウ</t>
    </rPh>
    <rPh sb="3" eb="5">
      <t>リョウキン</t>
    </rPh>
    <rPh sb="5" eb="7">
      <t>タンカ</t>
    </rPh>
    <phoneticPr fontId="13"/>
  </si>
  <si>
    <t>電力量料金単価5</t>
    <rPh sb="0" eb="3">
      <t>デンリョクリョウ</t>
    </rPh>
    <rPh sb="3" eb="5">
      <t>リョウキン</t>
    </rPh>
    <rPh sb="5" eb="7">
      <t>タンカ</t>
    </rPh>
    <phoneticPr fontId="13"/>
  </si>
  <si>
    <t>電力量料金単価6</t>
    <rPh sb="0" eb="3">
      <t>デンリョクリョウ</t>
    </rPh>
    <rPh sb="3" eb="5">
      <t>リョウキン</t>
    </rPh>
    <rPh sb="5" eb="7">
      <t>タンカ</t>
    </rPh>
    <phoneticPr fontId="13"/>
  </si>
  <si>
    <t>電力量料金単価7</t>
    <rPh sb="0" eb="3">
      <t>デンリョクリョウ</t>
    </rPh>
    <rPh sb="3" eb="5">
      <t>リョウキン</t>
    </rPh>
    <rPh sb="5" eb="7">
      <t>タンカ</t>
    </rPh>
    <phoneticPr fontId="13"/>
  </si>
  <si>
    <t>電力量料金単価8</t>
    <rPh sb="0" eb="3">
      <t>デンリョクリョウ</t>
    </rPh>
    <rPh sb="3" eb="5">
      <t>リョウキン</t>
    </rPh>
    <rPh sb="5" eb="7">
      <t>タンカ</t>
    </rPh>
    <phoneticPr fontId="13"/>
  </si>
  <si>
    <t>電力量料金単価9</t>
    <rPh sb="0" eb="3">
      <t>デンリョクリョウ</t>
    </rPh>
    <rPh sb="3" eb="5">
      <t>リョウキン</t>
    </rPh>
    <rPh sb="5" eb="7">
      <t>タンカ</t>
    </rPh>
    <phoneticPr fontId="13"/>
  </si>
  <si>
    <t>電力量料金単価10</t>
    <rPh sb="0" eb="3">
      <t>デンリョクリョウ</t>
    </rPh>
    <rPh sb="3" eb="5">
      <t>リョウキン</t>
    </rPh>
    <rPh sb="5" eb="7">
      <t>タンカ</t>
    </rPh>
    <phoneticPr fontId="13"/>
  </si>
  <si>
    <t>※１時間あたりの使用電力量は、季節・時間帯等に関わらず一律29kWhとして計算する。</t>
    <rPh sb="8" eb="13">
      <t>シヨウデンリョクリョウ</t>
    </rPh>
    <rPh sb="15" eb="17">
      <t>キセツ</t>
    </rPh>
    <rPh sb="18" eb="21">
      <t>ジカンタイ</t>
    </rPh>
    <rPh sb="21" eb="22">
      <t>トウ</t>
    </rPh>
    <rPh sb="23" eb="24">
      <t>カカ</t>
    </rPh>
    <rPh sb="27" eb="29">
      <t>イチリツ</t>
    </rPh>
    <rPh sb="37" eb="39">
      <t>ケイサン</t>
    </rPh>
    <phoneticPr fontId="13"/>
  </si>
  <si>
    <t>電力量料金単価１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</si>
  <si>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電力量料金単価２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</si>
  <si>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電力量料金単価３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</si>
  <si>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電力量料金単価４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</si>
  <si>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電力量料金単価５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</si>
  <si>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電力量料金単価６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</si>
  <si>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電力量料金単価７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</si>
  <si>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電力量料金単価８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</si>
  <si>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電力量料金単価９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</si>
  <si>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電力量料金単価10</t>
    <rPh sb="0" eb="2">
      <t>デンリョク</t>
    </rPh>
    <rPh sb="2" eb="3">
      <t>リョウ</t>
    </rPh>
    <rPh sb="3" eb="5">
      <t>リョウキン</t>
    </rPh>
    <rPh sb="5" eb="7">
      <t>タンカ</t>
    </rPh>
    <phoneticPr fontId="13"/>
  </si>
  <si>
    <t>商号又は名称：</t>
    <phoneticPr fontId="13"/>
  </si>
  <si>
    <t>上記１～３以外の時間</t>
    <rPh sb="0" eb="2">
      <t>ジョウキ</t>
    </rPh>
    <rPh sb="5" eb="7">
      <t>イガイ</t>
    </rPh>
    <rPh sb="8" eb="10">
      <t>ジカン</t>
    </rPh>
    <phoneticPr fontId="13"/>
  </si>
  <si>
    <t>株式会社●●</t>
    <rPh sb="0" eb="4">
      <t>カブシキガイシャ</t>
    </rPh>
    <phoneticPr fontId="13"/>
  </si>
  <si>
    <t>上記１、２以外の期間（通常料金）</t>
    <rPh sb="0" eb="2">
      <t>ジョウキ</t>
    </rPh>
    <rPh sb="5" eb="7">
      <t>イガイ</t>
    </rPh>
    <rPh sb="8" eb="10">
      <t>キカン</t>
    </rPh>
    <rPh sb="11" eb="15">
      <t>ツウジョウリョウキン</t>
    </rPh>
    <phoneticPr fontId="13"/>
  </si>
  <si>
    <t>平日（土曜日を含む）の午前８時から午後１時まで（朝時間）</t>
    <rPh sb="0" eb="2">
      <t>ヘイジツ</t>
    </rPh>
    <rPh sb="3" eb="6">
      <t>ドヨウビ</t>
    </rPh>
    <rPh sb="7" eb="8">
      <t>フク</t>
    </rPh>
    <rPh sb="11" eb="13">
      <t>ゴゼン</t>
    </rPh>
    <rPh sb="14" eb="15">
      <t>ジ</t>
    </rPh>
    <rPh sb="17" eb="19">
      <t>ゴゴ</t>
    </rPh>
    <rPh sb="20" eb="21">
      <t>ジ</t>
    </rPh>
    <rPh sb="24" eb="27">
      <t>アサジカン</t>
    </rPh>
    <phoneticPr fontId="13"/>
  </si>
  <si>
    <t>平日（土曜日を含む）の午後１時から午後４時まで（昼時間）</t>
    <rPh sb="0" eb="2">
      <t>ヘイジツ</t>
    </rPh>
    <rPh sb="3" eb="6">
      <t>ドヨウビ</t>
    </rPh>
    <rPh sb="7" eb="8">
      <t>フク</t>
    </rPh>
    <rPh sb="11" eb="13">
      <t>ゴゴ</t>
    </rPh>
    <rPh sb="14" eb="15">
      <t>ジ</t>
    </rPh>
    <rPh sb="17" eb="19">
      <t>ゴゴ</t>
    </rPh>
    <rPh sb="20" eb="21">
      <t>ジ</t>
    </rPh>
    <rPh sb="24" eb="27">
      <t>ヒルジカン</t>
    </rPh>
    <phoneticPr fontId="13"/>
  </si>
  <si>
    <t>平日（土曜日を含む）の午後４時から午後10時まで（晩時間）</t>
    <rPh sb="0" eb="2">
      <t>ヘイジツ</t>
    </rPh>
    <rPh sb="3" eb="6">
      <t>ドヨウビ</t>
    </rPh>
    <rPh sb="7" eb="8">
      <t>フク</t>
    </rPh>
    <rPh sb="11" eb="13">
      <t>ゴゴ</t>
    </rPh>
    <rPh sb="14" eb="15">
      <t>ジ</t>
    </rPh>
    <rPh sb="17" eb="19">
      <t>ゴゴ</t>
    </rPh>
    <rPh sb="21" eb="22">
      <t>ジ</t>
    </rPh>
    <rPh sb="25" eb="28">
      <t>バンジカン</t>
    </rPh>
    <phoneticPr fontId="13"/>
  </si>
  <si>
    <t>上記１～６以外の時間帯</t>
    <rPh sb="8" eb="11">
      <t>ジカンタイ</t>
    </rPh>
    <phoneticPr fontId="13"/>
  </si>
  <si>
    <t>▲▲株式会社</t>
    <rPh sb="2" eb="6">
      <t>カブシキガイシャ</t>
    </rPh>
    <phoneticPr fontId="13"/>
  </si>
  <si>
    <t>株式会社■■</t>
    <phoneticPr fontId="13"/>
  </si>
  <si>
    <t>1年間の電力量料金　[円]  (S)</t>
    <rPh sb="1" eb="3">
      <t>ネンカン</t>
    </rPh>
    <rPh sb="4" eb="6">
      <t>デンリョク</t>
    </rPh>
    <rPh sb="6" eb="7">
      <t>リョウ</t>
    </rPh>
    <rPh sb="7" eb="9">
      <t>リョウキン</t>
    </rPh>
    <phoneticPr fontId="3"/>
  </si>
  <si>
    <t>年間総価（Ｓ）</t>
    <rPh sb="0" eb="2">
      <t>ネンカン</t>
    </rPh>
    <rPh sb="2" eb="3">
      <t>ソウ</t>
    </rPh>
    <rPh sb="3" eb="4">
      <t>カ</t>
    </rPh>
    <phoneticPr fontId="3"/>
  </si>
  <si>
    <t>基本料金</t>
    <rPh sb="0" eb="4">
      <t>キホンリョウキン</t>
    </rPh>
    <phoneticPr fontId="13"/>
  </si>
  <si>
    <t>電力量料金</t>
    <rPh sb="0" eb="3">
      <t>デンリョクリョウ</t>
    </rPh>
    <rPh sb="3" eb="5">
      <t>リョウキン</t>
    </rPh>
    <phoneticPr fontId="13"/>
  </si>
  <si>
    <t>７月～９月（夏季料金）</t>
    <rPh sb="1" eb="2">
      <t>ガツ</t>
    </rPh>
    <rPh sb="4" eb="5">
      <t>ガツ</t>
    </rPh>
    <rPh sb="6" eb="8">
      <t>カキ</t>
    </rPh>
    <rPh sb="8" eb="10">
      <t>リョウキン</t>
    </rPh>
    <phoneticPr fontId="13"/>
  </si>
  <si>
    <t>１２月～３月（冬季料金）</t>
    <rPh sb="2" eb="3">
      <t>ガツ</t>
    </rPh>
    <rPh sb="5" eb="6">
      <t>ガツ</t>
    </rPh>
    <rPh sb="7" eb="9">
      <t>トウキ</t>
    </rPh>
    <rPh sb="9" eb="11">
      <t>リョウキン</t>
    </rPh>
    <phoneticPr fontId="13"/>
  </si>
  <si>
    <t>７月～９月の平日（土曜日を含む）午前８時から午後１時まで（夏季・朝時間）</t>
    <rPh sb="6" eb="8">
      <t>ヘイジツ</t>
    </rPh>
    <rPh sb="9" eb="12">
      <t>ドヨウビ</t>
    </rPh>
    <rPh sb="13" eb="14">
      <t>フク</t>
    </rPh>
    <rPh sb="16" eb="18">
      <t>ゴゼン</t>
    </rPh>
    <rPh sb="19" eb="20">
      <t>ジ</t>
    </rPh>
    <rPh sb="22" eb="24">
      <t>ゴゴ</t>
    </rPh>
    <rPh sb="25" eb="26">
      <t>ジ</t>
    </rPh>
    <rPh sb="29" eb="31">
      <t>カキ</t>
    </rPh>
    <rPh sb="32" eb="33">
      <t>アサ</t>
    </rPh>
    <rPh sb="33" eb="35">
      <t>ジカン</t>
    </rPh>
    <phoneticPr fontId="13"/>
  </si>
  <si>
    <t>７月～９月の平日（土曜日を含む）午後１時から午後４時まで（夏季・昼時間）</t>
    <rPh sb="6" eb="8">
      <t>ヘイジツ</t>
    </rPh>
    <rPh sb="9" eb="12">
      <t>ドヨウビ</t>
    </rPh>
    <rPh sb="13" eb="14">
      <t>フク</t>
    </rPh>
    <rPh sb="16" eb="18">
      <t>ゴゴ</t>
    </rPh>
    <rPh sb="19" eb="20">
      <t>ジ</t>
    </rPh>
    <rPh sb="22" eb="24">
      <t>ゴゴ</t>
    </rPh>
    <rPh sb="25" eb="26">
      <t>ジ</t>
    </rPh>
    <rPh sb="29" eb="31">
      <t>カキ</t>
    </rPh>
    <rPh sb="32" eb="33">
      <t>ヒル</t>
    </rPh>
    <rPh sb="33" eb="35">
      <t>ジカン</t>
    </rPh>
    <phoneticPr fontId="13"/>
  </si>
  <si>
    <t>７月～９月の平日（土曜日を含む）午後４時から午後10時まで（夏季・晩時間）</t>
    <rPh sb="6" eb="8">
      <t>ヘイジツ</t>
    </rPh>
    <rPh sb="9" eb="12">
      <t>ドヨウビ</t>
    </rPh>
    <rPh sb="13" eb="14">
      <t>フク</t>
    </rPh>
    <rPh sb="16" eb="18">
      <t>ゴゴ</t>
    </rPh>
    <rPh sb="19" eb="20">
      <t>ジ</t>
    </rPh>
    <rPh sb="22" eb="24">
      <t>ゴゴ</t>
    </rPh>
    <rPh sb="26" eb="27">
      <t>ジ</t>
    </rPh>
    <rPh sb="30" eb="32">
      <t>カキ</t>
    </rPh>
    <rPh sb="33" eb="34">
      <t>バン</t>
    </rPh>
    <rPh sb="34" eb="36">
      <t>ジカン</t>
    </rPh>
    <phoneticPr fontId="13"/>
  </si>
  <si>
    <t>１２月～３月の平日（土曜日を含む）午前８時から午後１時まで（冬季・朝時間）</t>
    <rPh sb="2" eb="3">
      <t>ガツ</t>
    </rPh>
    <rPh sb="5" eb="6">
      <t>ガツ</t>
    </rPh>
    <rPh sb="30" eb="32">
      <t>トウキ</t>
    </rPh>
    <phoneticPr fontId="13"/>
  </si>
  <si>
    <t>１２月～３月の平日（土曜日を含む）午前８時から午後１時まで（冬季・昼時間）</t>
    <rPh sb="2" eb="3">
      <t>ガツ</t>
    </rPh>
    <rPh sb="5" eb="6">
      <t>ガツ</t>
    </rPh>
    <rPh sb="30" eb="32">
      <t>トウキ</t>
    </rPh>
    <rPh sb="33" eb="34">
      <t>ヒル</t>
    </rPh>
    <phoneticPr fontId="13"/>
  </si>
  <si>
    <t>１２月～３月の平日（土曜日を含む）午前８時から午後１時まで（冬季・晩時間）</t>
    <rPh sb="2" eb="3">
      <t>ガツ</t>
    </rPh>
    <rPh sb="5" eb="6">
      <t>ガツ</t>
    </rPh>
    <rPh sb="30" eb="32">
      <t>トウキ</t>
    </rPh>
    <rPh sb="33" eb="34">
      <t>バン</t>
    </rPh>
    <phoneticPr fontId="13"/>
  </si>
  <si>
    <t>※契約期間における予定平均力率は７０％とする。</t>
    <rPh sb="1" eb="3">
      <t>ケイヤク</t>
    </rPh>
    <rPh sb="3" eb="5">
      <t>キカン</t>
    </rPh>
    <rPh sb="9" eb="11">
      <t>ヨテイ</t>
    </rPh>
    <rPh sb="11" eb="13">
      <t>ヘイキン</t>
    </rPh>
    <rPh sb="13" eb="15">
      <t>リキリツ</t>
    </rPh>
    <phoneticPr fontId="13"/>
  </si>
  <si>
    <t>※電力量料金単価には燃料費調整額、市場価格調整額、電気事業者による再生可能エネルギー電気の調達に関する特別措置法に基づく賦課金は含めない。</t>
    <rPh sb="1" eb="4">
      <t>デンリョクリョウ</t>
    </rPh>
    <rPh sb="4" eb="6">
      <t>リョウキン</t>
    </rPh>
    <rPh sb="6" eb="8">
      <t>タンカ</t>
    </rPh>
    <rPh sb="10" eb="13">
      <t>ネンリョウヒ</t>
    </rPh>
    <rPh sb="13" eb="16">
      <t>チョウセイガク</t>
    </rPh>
    <rPh sb="17" eb="23">
      <t>シジョウカカクチョウセイ</t>
    </rPh>
    <rPh sb="23" eb="24">
      <t>ガク</t>
    </rPh>
    <rPh sb="25" eb="27">
      <t>デンキ</t>
    </rPh>
    <rPh sb="27" eb="30">
      <t>ジギョウシャ</t>
    </rPh>
    <rPh sb="33" eb="35">
      <t>サイセイ</t>
    </rPh>
    <rPh sb="35" eb="37">
      <t>カノウ</t>
    </rPh>
    <rPh sb="42" eb="44">
      <t>デンキ</t>
    </rPh>
    <rPh sb="45" eb="47">
      <t>チョウタツ</t>
    </rPh>
    <rPh sb="48" eb="49">
      <t>カン</t>
    </rPh>
    <rPh sb="51" eb="53">
      <t>トクベツ</t>
    </rPh>
    <rPh sb="53" eb="56">
      <t>ソチホウ</t>
    </rPh>
    <rPh sb="57" eb="58">
      <t>モト</t>
    </rPh>
    <rPh sb="60" eb="63">
      <t>フカキン</t>
    </rPh>
    <rPh sb="64" eb="65">
      <t>フク</t>
    </rPh>
    <phoneticPr fontId="13"/>
  </si>
  <si>
    <t>※基本料金及び電力量料金は、計算後、掛け放しとし、各月電気料金（L）は計算した額を１円未満切り捨てとする。</t>
    <rPh sb="1" eb="3">
      <t>キホン</t>
    </rPh>
    <rPh sb="3" eb="5">
      <t>リョウキン</t>
    </rPh>
    <rPh sb="5" eb="6">
      <t>オヨ</t>
    </rPh>
    <rPh sb="7" eb="10">
      <t>デンリョクリョウ</t>
    </rPh>
    <rPh sb="10" eb="12">
      <t>リョウキン</t>
    </rPh>
    <rPh sb="14" eb="16">
      <t>ケイサン</t>
    </rPh>
    <rPh sb="16" eb="17">
      <t>ゴ</t>
    </rPh>
    <rPh sb="18" eb="19">
      <t>カ</t>
    </rPh>
    <rPh sb="20" eb="21">
      <t>ハナ</t>
    </rPh>
    <rPh sb="25" eb="27">
      <t>カクツキ</t>
    </rPh>
    <rPh sb="27" eb="29">
      <t>デンキ</t>
    </rPh>
    <rPh sb="29" eb="31">
      <t>リョウキン</t>
    </rPh>
    <rPh sb="35" eb="37">
      <t>ケイサン</t>
    </rPh>
    <rPh sb="39" eb="40">
      <t>ガク</t>
    </rPh>
    <rPh sb="42" eb="43">
      <t>エン</t>
    </rPh>
    <rPh sb="43" eb="45">
      <t>ミマン</t>
    </rPh>
    <rPh sb="45" eb="46">
      <t>キ</t>
    </rPh>
    <rPh sb="47" eb="48">
      <t>ス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</si>
</sst>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[$-411]ggge&quot;年&quot;\ \ m&quot;月&quot;"/>
    <numFmt numFmtId="178" formatCode="0_);[Red]\(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40" fontId="5" fillId="0" borderId="0" xfId="1" applyNumberFormat="1" applyFont="1" applyBorder="1" applyAlignment="1">
      <alignment horizontal="center" vertical="center"/>
    </xf>
    <xf numFmtId="40" fontId="5" fillId="0" borderId="0" xfId="1" applyNumberFormat="1" applyFont="1" applyBorder="1" applyAlignment="1">
      <alignment vertical="center"/>
    </xf>
    <xf numFmtId="38" fontId="5" fillId="0" borderId="0" xfId="1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10" fillId="0" borderId="0" xfId="0" applyFont="1">
      <alignment vertical="center"/>
    </xf>
    <xf numFmtId="0" fontId="5" fillId="0" borderId="25" xfId="0" applyFont="1" applyBorder="1" applyAlignment="1">
      <alignment horizontal="center" vertical="center"/>
    </xf>
    <xf numFmtId="0" fontId="12" fillId="0" borderId="0" xfId="0" applyFont="1">
      <alignment vertical="center"/>
    </xf>
    <xf numFmtId="177" fontId="5" fillId="0" borderId="4" xfId="0" applyNumberFormat="1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40" fontId="7" fillId="0" borderId="0" xfId="1" applyNumberFormat="1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0" fontId="7" fillId="0" borderId="0" xfId="1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quotePrefix="1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 wrapText="1"/>
    </xf>
    <xf numFmtId="0" fontId="8" fillId="10" borderId="11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9" borderId="25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 wrapText="1"/>
    </xf>
    <xf numFmtId="0" fontId="8" fillId="11" borderId="25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2" borderId="25" xfId="0" applyFont="1" applyFill="1" applyBorder="1" applyAlignment="1">
      <alignment horizontal="center" vertical="center"/>
    </xf>
    <xf numFmtId="0" fontId="8" fillId="12" borderId="25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8" fontId="5" fillId="3" borderId="37" xfId="1" applyNumberFormat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2" fontId="5" fillId="3" borderId="35" xfId="0" applyNumberFormat="1" applyFont="1" applyFill="1" applyBorder="1" applyAlignment="1">
      <alignment vertical="center"/>
    </xf>
    <xf numFmtId="40" fontId="5" fillId="3" borderId="6" xfId="1" applyNumberFormat="1" applyFont="1" applyFill="1" applyBorder="1" applyAlignment="1">
      <alignment vertical="center"/>
    </xf>
    <xf numFmtId="38" fontId="5" fillId="4" borderId="37" xfId="1" applyNumberFormat="1" applyFont="1" applyFill="1" applyBorder="1" applyAlignment="1">
      <alignment vertical="center"/>
    </xf>
    <xf numFmtId="38" fontId="5" fillId="4" borderId="17" xfId="1" applyFont="1" applyFill="1" applyBorder="1" applyAlignment="1">
      <alignment vertical="center"/>
    </xf>
    <xf numFmtId="38" fontId="5" fillId="5" borderId="37" xfId="1" applyNumberFormat="1" applyFont="1" applyFill="1" applyBorder="1" applyAlignment="1">
      <alignment vertical="center"/>
    </xf>
    <xf numFmtId="38" fontId="5" fillId="5" borderId="17" xfId="1" applyFont="1" applyFill="1" applyBorder="1" applyAlignment="1">
      <alignment vertical="center"/>
    </xf>
    <xf numFmtId="38" fontId="5" fillId="6" borderId="37" xfId="1" applyNumberFormat="1" applyFont="1" applyFill="1" applyBorder="1" applyAlignment="1">
      <alignment vertical="center"/>
    </xf>
    <xf numFmtId="38" fontId="5" fillId="6" borderId="17" xfId="1" applyFont="1" applyFill="1" applyBorder="1" applyAlignment="1">
      <alignment vertical="center"/>
    </xf>
    <xf numFmtId="38" fontId="5" fillId="7" borderId="37" xfId="1" applyNumberFormat="1" applyFont="1" applyFill="1" applyBorder="1" applyAlignment="1">
      <alignment vertical="center"/>
    </xf>
    <xf numFmtId="38" fontId="5" fillId="7" borderId="17" xfId="1" applyFont="1" applyFill="1" applyBorder="1" applyAlignment="1">
      <alignment vertical="center"/>
    </xf>
    <xf numFmtId="38" fontId="5" fillId="8" borderId="37" xfId="1" applyNumberFormat="1" applyFont="1" applyFill="1" applyBorder="1" applyAlignment="1">
      <alignment vertical="center"/>
    </xf>
    <xf numFmtId="38" fontId="5" fillId="8" borderId="17" xfId="1" applyFont="1" applyFill="1" applyBorder="1" applyAlignment="1">
      <alignment vertical="center"/>
    </xf>
    <xf numFmtId="38" fontId="5" fillId="9" borderId="37" xfId="1" applyNumberFormat="1" applyFont="1" applyFill="1" applyBorder="1" applyAlignment="1">
      <alignment vertical="center"/>
    </xf>
    <xf numFmtId="38" fontId="5" fillId="9" borderId="17" xfId="1" applyFont="1" applyFill="1" applyBorder="1" applyAlignment="1">
      <alignment vertical="center"/>
    </xf>
    <xf numFmtId="38" fontId="5" fillId="10" borderId="37" xfId="1" applyNumberFormat="1" applyFont="1" applyFill="1" applyBorder="1" applyAlignment="1">
      <alignment vertical="center"/>
    </xf>
    <xf numFmtId="38" fontId="5" fillId="10" borderId="17" xfId="1" applyFont="1" applyFill="1" applyBorder="1" applyAlignment="1">
      <alignment vertical="center"/>
    </xf>
    <xf numFmtId="38" fontId="5" fillId="11" borderId="37" xfId="1" applyNumberFormat="1" applyFont="1" applyFill="1" applyBorder="1" applyAlignment="1">
      <alignment vertical="center"/>
    </xf>
    <xf numFmtId="38" fontId="5" fillId="11" borderId="17" xfId="1" applyFont="1" applyFill="1" applyBorder="1" applyAlignment="1">
      <alignment vertical="center"/>
    </xf>
    <xf numFmtId="38" fontId="5" fillId="12" borderId="37" xfId="1" applyNumberFormat="1" applyFont="1" applyFill="1" applyBorder="1" applyAlignment="1">
      <alignment vertical="center"/>
    </xf>
    <xf numFmtId="38" fontId="5" fillId="12" borderId="17" xfId="1" applyFont="1" applyFill="1" applyBorder="1" applyAlignment="1">
      <alignment vertical="center"/>
    </xf>
    <xf numFmtId="38" fontId="5" fillId="0" borderId="3" xfId="0" applyNumberFormat="1" applyFont="1" applyBorder="1" applyAlignment="1">
      <alignment vertical="center"/>
    </xf>
    <xf numFmtId="38" fontId="5" fillId="3" borderId="38" xfId="1" applyNumberFormat="1" applyFont="1" applyFill="1" applyBorder="1" applyAlignment="1">
      <alignment vertical="center"/>
    </xf>
    <xf numFmtId="38" fontId="5" fillId="4" borderId="38" xfId="1" applyNumberFormat="1" applyFont="1" applyFill="1" applyBorder="1" applyAlignment="1">
      <alignment vertical="center"/>
    </xf>
    <xf numFmtId="38" fontId="5" fillId="5" borderId="38" xfId="1" applyNumberFormat="1" applyFont="1" applyFill="1" applyBorder="1" applyAlignment="1">
      <alignment vertical="center"/>
    </xf>
    <xf numFmtId="38" fontId="5" fillId="6" borderId="38" xfId="1" applyNumberFormat="1" applyFont="1" applyFill="1" applyBorder="1" applyAlignment="1">
      <alignment vertical="center"/>
    </xf>
    <xf numFmtId="38" fontId="5" fillId="7" borderId="38" xfId="1" applyNumberFormat="1" applyFont="1" applyFill="1" applyBorder="1" applyAlignment="1">
      <alignment vertical="center"/>
    </xf>
    <xf numFmtId="38" fontId="5" fillId="8" borderId="38" xfId="1" applyNumberFormat="1" applyFont="1" applyFill="1" applyBorder="1" applyAlignment="1">
      <alignment vertical="center"/>
    </xf>
    <xf numFmtId="38" fontId="5" fillId="9" borderId="38" xfId="1" applyNumberFormat="1" applyFont="1" applyFill="1" applyBorder="1" applyAlignment="1">
      <alignment vertical="center"/>
    </xf>
    <xf numFmtId="38" fontId="5" fillId="10" borderId="38" xfId="1" applyNumberFormat="1" applyFont="1" applyFill="1" applyBorder="1" applyAlignment="1">
      <alignment vertical="center"/>
    </xf>
    <xf numFmtId="38" fontId="5" fillId="11" borderId="38" xfId="1" applyNumberFormat="1" applyFont="1" applyFill="1" applyBorder="1" applyAlignment="1">
      <alignment vertical="center"/>
    </xf>
    <xf numFmtId="38" fontId="5" fillId="12" borderId="38" xfId="1" applyNumberFormat="1" applyFont="1" applyFill="1" applyBorder="1" applyAlignment="1">
      <alignment vertical="center"/>
    </xf>
    <xf numFmtId="38" fontId="5" fillId="3" borderId="39" xfId="1" applyNumberFormat="1" applyFont="1" applyFill="1" applyBorder="1" applyAlignment="1">
      <alignment vertical="center"/>
    </xf>
    <xf numFmtId="38" fontId="5" fillId="4" borderId="39" xfId="1" applyNumberFormat="1" applyFont="1" applyFill="1" applyBorder="1" applyAlignment="1">
      <alignment vertical="center"/>
    </xf>
    <xf numFmtId="38" fontId="5" fillId="5" borderId="39" xfId="1" applyNumberFormat="1" applyFont="1" applyFill="1" applyBorder="1" applyAlignment="1">
      <alignment vertical="center"/>
    </xf>
    <xf numFmtId="38" fontId="5" fillId="6" borderId="39" xfId="1" applyNumberFormat="1" applyFont="1" applyFill="1" applyBorder="1" applyAlignment="1">
      <alignment vertical="center"/>
    </xf>
    <xf numFmtId="38" fontId="5" fillId="7" borderId="39" xfId="1" applyNumberFormat="1" applyFont="1" applyFill="1" applyBorder="1" applyAlignment="1">
      <alignment vertical="center"/>
    </xf>
    <xf numFmtId="38" fontId="5" fillId="8" borderId="39" xfId="1" applyNumberFormat="1" applyFont="1" applyFill="1" applyBorder="1" applyAlignment="1">
      <alignment vertical="center"/>
    </xf>
    <xf numFmtId="38" fontId="5" fillId="9" borderId="39" xfId="1" applyNumberFormat="1" applyFont="1" applyFill="1" applyBorder="1" applyAlignment="1">
      <alignment vertical="center"/>
    </xf>
    <xf numFmtId="38" fontId="5" fillId="10" borderId="39" xfId="1" applyNumberFormat="1" applyFont="1" applyFill="1" applyBorder="1" applyAlignment="1">
      <alignment vertical="center"/>
    </xf>
    <xf numFmtId="38" fontId="5" fillId="11" borderId="39" xfId="1" applyNumberFormat="1" applyFont="1" applyFill="1" applyBorder="1" applyAlignment="1">
      <alignment vertical="center"/>
    </xf>
    <xf numFmtId="38" fontId="5" fillId="12" borderId="39" xfId="1" applyNumberFormat="1" applyFont="1" applyFill="1" applyBorder="1" applyAlignment="1">
      <alignment vertical="center"/>
    </xf>
    <xf numFmtId="38" fontId="5" fillId="0" borderId="5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40" fontId="5" fillId="2" borderId="26" xfId="1" applyNumberFormat="1" applyFont="1" applyFill="1" applyBorder="1" applyAlignment="1">
      <alignment vertical="center"/>
    </xf>
    <xf numFmtId="2" fontId="5" fillId="4" borderId="35" xfId="0" applyNumberFormat="1" applyFont="1" applyFill="1" applyBorder="1" applyAlignment="1">
      <alignment vertical="center"/>
    </xf>
    <xf numFmtId="2" fontId="5" fillId="5" borderId="35" xfId="0" applyNumberFormat="1" applyFont="1" applyFill="1" applyBorder="1" applyAlignment="1">
      <alignment vertical="center"/>
    </xf>
    <xf numFmtId="2" fontId="5" fillId="6" borderId="35" xfId="0" applyNumberFormat="1" applyFont="1" applyFill="1" applyBorder="1" applyAlignment="1">
      <alignment vertical="center"/>
    </xf>
    <xf numFmtId="2" fontId="5" fillId="7" borderId="35" xfId="0" applyNumberFormat="1" applyFont="1" applyFill="1" applyBorder="1" applyAlignment="1">
      <alignment vertical="center"/>
    </xf>
    <xf numFmtId="2" fontId="5" fillId="8" borderId="35" xfId="0" applyNumberFormat="1" applyFont="1" applyFill="1" applyBorder="1" applyAlignment="1">
      <alignment vertical="center"/>
    </xf>
    <xf numFmtId="2" fontId="5" fillId="9" borderId="35" xfId="0" applyNumberFormat="1" applyFont="1" applyFill="1" applyBorder="1" applyAlignment="1">
      <alignment vertical="center"/>
    </xf>
    <xf numFmtId="2" fontId="5" fillId="10" borderId="35" xfId="0" applyNumberFormat="1" applyFont="1" applyFill="1" applyBorder="1" applyAlignment="1">
      <alignment vertical="center"/>
    </xf>
    <xf numFmtId="2" fontId="5" fillId="11" borderId="35" xfId="0" applyNumberFormat="1" applyFont="1" applyFill="1" applyBorder="1" applyAlignment="1">
      <alignment vertical="center"/>
    </xf>
    <xf numFmtId="2" fontId="5" fillId="12" borderId="35" xfId="0" applyNumberFormat="1" applyFont="1" applyFill="1" applyBorder="1" applyAlignment="1">
      <alignment vertical="center"/>
    </xf>
    <xf numFmtId="40" fontId="5" fillId="4" borderId="6" xfId="1" applyNumberFormat="1" applyFont="1" applyFill="1" applyBorder="1" applyAlignment="1">
      <alignment vertical="center"/>
    </xf>
    <xf numFmtId="40" fontId="5" fillId="5" borderId="6" xfId="1" applyNumberFormat="1" applyFont="1" applyFill="1" applyBorder="1" applyAlignment="1">
      <alignment vertical="center"/>
    </xf>
    <xf numFmtId="40" fontId="5" fillId="6" borderId="6" xfId="1" applyNumberFormat="1" applyFont="1" applyFill="1" applyBorder="1" applyAlignment="1">
      <alignment vertical="center"/>
    </xf>
    <xf numFmtId="40" fontId="5" fillId="7" borderId="6" xfId="1" applyNumberFormat="1" applyFont="1" applyFill="1" applyBorder="1" applyAlignment="1">
      <alignment vertical="center"/>
    </xf>
    <xf numFmtId="40" fontId="5" fillId="8" borderId="6" xfId="1" applyNumberFormat="1" applyFont="1" applyFill="1" applyBorder="1" applyAlignment="1">
      <alignment vertical="center"/>
    </xf>
    <xf numFmtId="40" fontId="5" fillId="9" borderId="6" xfId="1" applyNumberFormat="1" applyFont="1" applyFill="1" applyBorder="1" applyAlignment="1">
      <alignment vertical="center"/>
    </xf>
    <xf numFmtId="40" fontId="5" fillId="10" borderId="6" xfId="1" applyNumberFormat="1" applyFont="1" applyFill="1" applyBorder="1" applyAlignment="1">
      <alignment vertical="center"/>
    </xf>
    <xf numFmtId="40" fontId="5" fillId="11" borderId="6" xfId="1" applyNumberFormat="1" applyFont="1" applyFill="1" applyBorder="1" applyAlignment="1">
      <alignment vertical="center"/>
    </xf>
    <xf numFmtId="40" fontId="5" fillId="12" borderId="6" xfId="1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8" fontId="5" fillId="0" borderId="30" xfId="1" applyNumberFormat="1" applyFont="1" applyBorder="1" applyAlignment="1">
      <alignment vertical="center"/>
    </xf>
    <xf numFmtId="40" fontId="5" fillId="0" borderId="30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31" xfId="1" applyNumberFormat="1" applyFont="1" applyBorder="1" applyAlignment="1">
      <alignment vertical="center"/>
    </xf>
    <xf numFmtId="40" fontId="5" fillId="0" borderId="3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8" fontId="5" fillId="0" borderId="32" xfId="1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0" fontId="5" fillId="0" borderId="4" xfId="1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45" xfId="0" applyNumberFormat="1" applyFont="1" applyBorder="1" applyAlignment="1">
      <alignment horizontal="center" vertical="center"/>
    </xf>
    <xf numFmtId="2" fontId="5" fillId="0" borderId="46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8" fillId="12" borderId="3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10" borderId="35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176" fontId="5" fillId="0" borderId="18" xfId="0" applyNumberFormat="1" applyFont="1" applyBorder="1" applyAlignment="1">
      <alignment horizontal="center" vertical="center"/>
    </xf>
    <xf numFmtId="176" fontId="5" fillId="0" borderId="34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38" fontId="5" fillId="0" borderId="20" xfId="1" applyNumberFormat="1" applyFont="1" applyBorder="1" applyAlignment="1">
      <alignment horizontal="center" vertical="center"/>
    </xf>
    <xf numFmtId="38" fontId="5" fillId="0" borderId="21" xfId="1" applyNumberFormat="1" applyFont="1" applyBorder="1" applyAlignment="1">
      <alignment horizontal="center" vertical="center"/>
    </xf>
    <xf numFmtId="38" fontId="5" fillId="0" borderId="22" xfId="1" applyNumberFormat="1" applyFont="1" applyBorder="1" applyAlignment="1">
      <alignment horizontal="center" vertical="center"/>
    </xf>
    <xf numFmtId="38" fontId="5" fillId="0" borderId="23" xfId="1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40" fontId="5" fillId="0" borderId="1" xfId="1" applyNumberFormat="1" applyFont="1" applyBorder="1" applyAlignment="1">
      <alignment horizontal="center" vertical="center"/>
    </xf>
    <xf numFmtId="40" fontId="5" fillId="0" borderId="36" xfId="1" applyNumberFormat="1" applyFont="1" applyBorder="1" applyAlignment="1">
      <alignment horizontal="center" vertical="center"/>
    </xf>
    <xf numFmtId="40" fontId="5" fillId="0" borderId="8" xfId="1" applyNumberFormat="1" applyFont="1" applyBorder="1" applyAlignment="1">
      <alignment horizontal="center" vertical="center"/>
    </xf>
    <xf numFmtId="40" fontId="5" fillId="0" borderId="7" xfId="1" applyNumberFormat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2" fontId="5" fillId="0" borderId="43" xfId="0" applyNumberFormat="1" applyFont="1" applyBorder="1" applyAlignment="1">
      <alignment horizontal="center" vertical="center"/>
    </xf>
    <xf numFmtId="2" fontId="5" fillId="0" borderId="44" xfId="0" applyNumberFormat="1" applyFont="1" applyBorder="1" applyAlignment="1">
      <alignment horizontal="center" vertical="center"/>
    </xf>
    <xf numFmtId="2" fontId="5" fillId="0" borderId="47" xfId="0" applyNumberFormat="1" applyFont="1" applyBorder="1" applyAlignment="1">
      <alignment horizontal="center" vertical="center"/>
    </xf>
    <xf numFmtId="2" fontId="5" fillId="0" borderId="48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</cellXfs>
  <cellStyles count="5">
    <cellStyle name="桁区切り" xfId="1" builtinId="6"/>
    <cellStyle name="桁区切り 2" xfId="4" xr:uid="{00000000-0005-0000-0000-000030000000}"/>
    <cellStyle name="標準" xfId="0" builtinId="0"/>
    <cellStyle name="標準 2" xfId="2" xr:uid="{00000000-0005-0000-0000-000002000000}"/>
    <cellStyle name="標準 3" xfId="3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A58"/>
  <sheetViews>
    <sheetView showGridLines="0" tabSelected="1" zoomScale="60" zoomScaleNormal="60" zoomScaleSheetLayoutView="80" workbookViewId="0">
      <selection activeCell="I9" sqref="I9"/>
    </sheetView>
  </sheetViews>
  <sheetFormatPr defaultRowHeight="13" x14ac:dyDescent="0.2"/>
  <cols>
    <col min="1" max="1" width="3.90625" customWidth="1"/>
    <col min="2" max="2" width="15.453125" customWidth="1"/>
    <col min="3" max="3" width="5.1796875" bestFit="1" customWidth="1"/>
    <col min="4" max="4" width="9.26953125" customWidth="1"/>
    <col min="5" max="6" width="8.81640625" bestFit="1" customWidth="1"/>
    <col min="7" max="7" width="9.7265625" bestFit="1" customWidth="1"/>
    <col min="8" max="8" width="6.26953125" bestFit="1" customWidth="1"/>
    <col min="9" max="9" width="19.26953125" customWidth="1"/>
    <col min="10" max="10" width="12.54296875" customWidth="1"/>
    <col min="11" max="11" width="21.1796875" bestFit="1" customWidth="1"/>
    <col min="12" max="12" width="10.6328125" customWidth="1"/>
    <col min="13" max="13" width="15.6328125" customWidth="1"/>
    <col min="14" max="14" width="9.7265625" bestFit="1" customWidth="1"/>
    <col min="15" max="15" width="15.54296875" bestFit="1" customWidth="1"/>
    <col min="16" max="16" width="10.6328125" bestFit="1" customWidth="1"/>
    <col min="17" max="17" width="15.81640625" customWidth="1"/>
    <col min="18" max="18" width="9.7265625" bestFit="1" customWidth="1"/>
    <col min="19" max="19" width="15.54296875" bestFit="1" customWidth="1"/>
    <col min="20" max="20" width="10.6328125" bestFit="1" customWidth="1"/>
    <col min="21" max="21" width="15.81640625" bestFit="1" customWidth="1"/>
    <col min="22" max="22" width="9.7265625" bestFit="1" customWidth="1"/>
    <col min="23" max="23" width="15.54296875" bestFit="1" customWidth="1"/>
    <col min="24" max="24" width="10.6328125" bestFit="1" customWidth="1"/>
    <col min="25" max="25" width="15.81640625" bestFit="1" customWidth="1"/>
    <col min="26" max="26" width="9.7265625" bestFit="1" customWidth="1"/>
    <col min="27" max="27" width="15.54296875" bestFit="1" customWidth="1"/>
    <col min="28" max="28" width="10.6328125" customWidth="1"/>
    <col min="29" max="29" width="15.81640625" customWidth="1"/>
    <col min="30" max="30" width="9.7265625" customWidth="1"/>
    <col min="31" max="31" width="15.54296875" customWidth="1"/>
    <col min="32" max="32" width="10.6328125" customWidth="1"/>
    <col min="33" max="33" width="15.81640625" customWidth="1"/>
    <col min="34" max="34" width="9.7265625" customWidth="1"/>
    <col min="35" max="35" width="15.54296875" customWidth="1"/>
    <col min="36" max="36" width="10.6328125" customWidth="1"/>
    <col min="37" max="37" width="15.81640625" customWidth="1"/>
    <col min="38" max="38" width="9.7265625" customWidth="1"/>
    <col min="39" max="39" width="15.54296875" customWidth="1"/>
    <col min="40" max="40" width="10.6328125" customWidth="1"/>
    <col min="41" max="41" width="15.81640625" customWidth="1"/>
    <col min="42" max="42" width="9.7265625" customWidth="1"/>
    <col min="43" max="43" width="15.54296875" customWidth="1"/>
    <col min="44" max="44" width="10.6328125" customWidth="1"/>
    <col min="45" max="45" width="15.81640625" customWidth="1"/>
    <col min="46" max="46" width="9.7265625" customWidth="1"/>
    <col min="47" max="47" width="15.54296875" customWidth="1"/>
    <col min="48" max="48" width="10.6328125" customWidth="1"/>
    <col min="49" max="49" width="18.26953125" customWidth="1"/>
    <col min="50" max="50" width="9.7265625" customWidth="1"/>
    <col min="51" max="51" width="15.6328125" customWidth="1"/>
    <col min="52" max="52" width="21.453125" bestFit="1" customWidth="1" collapsed="1"/>
    <col min="53" max="53" width="14.1796875" bestFit="1" customWidth="1"/>
  </cols>
  <sheetData>
    <row r="1" spans="2:53" ht="17.5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 t="s">
        <v>1</v>
      </c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2:53" ht="28.5" x14ac:dyDescent="0.2"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</row>
    <row r="3" spans="2:53" ht="18.7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1"/>
    </row>
    <row r="4" spans="2:53" ht="25.5" x14ac:dyDescent="0.2">
      <c r="B4" s="20" t="s">
        <v>29</v>
      </c>
      <c r="C4" s="20"/>
      <c r="D4" s="20"/>
      <c r="E4" s="20"/>
      <c r="F4" s="1"/>
      <c r="G4" s="1"/>
      <c r="H4" s="1"/>
      <c r="I4" s="1"/>
      <c r="J4" s="1"/>
      <c r="K4" s="22" t="s">
        <v>110</v>
      </c>
      <c r="L4" s="229"/>
      <c r="M4" s="229"/>
      <c r="N4" s="229"/>
      <c r="O4" s="229"/>
      <c r="P4" s="229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5"/>
      <c r="BA4" s="55"/>
    </row>
    <row r="5" spans="2:53" ht="19.5" customHeight="1" thickBot="1" x14ac:dyDescent="0.25">
      <c r="B5" s="20"/>
      <c r="C5" s="20"/>
      <c r="D5" s="20"/>
      <c r="E5" s="20"/>
      <c r="F5" s="1"/>
      <c r="G5" s="1"/>
      <c r="H5" s="1"/>
      <c r="I5" s="1"/>
      <c r="J5" s="1"/>
      <c r="K5" s="1"/>
      <c r="L5" s="1"/>
      <c r="M5" s="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34"/>
      <c r="BA5" s="34"/>
    </row>
    <row r="6" spans="2:53" ht="23" thickBot="1" x14ac:dyDescent="0.25">
      <c r="B6" s="6" t="s">
        <v>3</v>
      </c>
      <c r="C6" s="6"/>
      <c r="D6" s="6"/>
      <c r="E6" s="6"/>
      <c r="F6" s="234" t="s">
        <v>4</v>
      </c>
      <c r="G6" s="235"/>
      <c r="H6" s="236"/>
      <c r="J6" s="1"/>
      <c r="K6" s="1"/>
      <c r="L6" s="1"/>
      <c r="M6" s="1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34"/>
      <c r="BA6" s="34"/>
    </row>
    <row r="7" spans="2:53" ht="17.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2:53" ht="19" x14ac:dyDescent="0.2">
      <c r="B8" s="6" t="s">
        <v>5</v>
      </c>
      <c r="C8" s="6"/>
      <c r="D8" s="23" t="str">
        <f>IF($F$6="税込み単価","（税込み金額で記入）","（税抜き金額で記入）")</f>
        <v>（税込み金額で記入）</v>
      </c>
      <c r="E8" s="23"/>
      <c r="H8" s="28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2:53" ht="18" thickBot="1" x14ac:dyDescent="0.25">
      <c r="B9" s="2"/>
      <c r="C9" s="2"/>
      <c r="D9" s="2"/>
      <c r="E9" s="2"/>
      <c r="H9" s="2"/>
      <c r="I9" s="2"/>
      <c r="J9" s="2"/>
      <c r="K9" s="2"/>
      <c r="L9" s="2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2:53" ht="17.5" x14ac:dyDescent="0.2">
      <c r="B10" s="230" t="s">
        <v>6</v>
      </c>
      <c r="C10" s="231"/>
      <c r="D10" s="212"/>
      <c r="E10" s="213"/>
      <c r="H10" s="3"/>
      <c r="I10" s="3"/>
      <c r="J10" s="1"/>
      <c r="K10" s="4"/>
      <c r="L10" s="4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2:53" ht="18" thickBot="1" x14ac:dyDescent="0.25">
      <c r="B11" s="232" t="s">
        <v>7</v>
      </c>
      <c r="C11" s="233"/>
      <c r="D11" s="214"/>
      <c r="E11" s="215"/>
      <c r="H11" s="3"/>
      <c r="I11" s="3"/>
      <c r="J11" s="4"/>
      <c r="K11" s="4"/>
      <c r="L11" s="4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2:53" ht="17.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2:53" ht="19" x14ac:dyDescent="0.2">
      <c r="B13" s="6" t="s">
        <v>85</v>
      </c>
      <c r="C13" s="23" t="str">
        <f>IF($F$6="税込み単価","（税込み金額で記入）","（税抜き金額で記入）")</f>
        <v>（税込み金額で記入）</v>
      </c>
      <c r="D13" s="23"/>
      <c r="E13" s="28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2:53" ht="17.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2:53" ht="17.5" x14ac:dyDescent="0.2">
      <c r="B15" s="1"/>
      <c r="C15" s="1"/>
      <c r="D15" s="227" t="s">
        <v>86</v>
      </c>
      <c r="E15" s="227"/>
      <c r="F15" s="192" t="s">
        <v>87</v>
      </c>
      <c r="G15" s="192"/>
      <c r="H15" s="192"/>
      <c r="I15" s="192"/>
      <c r="J15" s="192"/>
      <c r="K15" s="192"/>
      <c r="L15" s="19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2:53" ht="18" thickBot="1" x14ac:dyDescent="0.25">
      <c r="B16" s="1"/>
      <c r="C16" s="1"/>
      <c r="D16" s="228" t="s">
        <v>88</v>
      </c>
      <c r="E16" s="228"/>
      <c r="F16" s="227"/>
      <c r="G16" s="227"/>
      <c r="H16" s="227"/>
      <c r="I16" s="227"/>
      <c r="J16" s="227"/>
      <c r="K16" s="227"/>
      <c r="L16" s="227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2:53" ht="17.5" x14ac:dyDescent="0.2">
      <c r="B17" s="192" t="s">
        <v>89</v>
      </c>
      <c r="C17" s="193"/>
      <c r="D17" s="237"/>
      <c r="E17" s="238"/>
      <c r="F17" s="241"/>
      <c r="G17" s="242"/>
      <c r="H17" s="242"/>
      <c r="I17" s="242"/>
      <c r="J17" s="242"/>
      <c r="K17" s="242"/>
      <c r="L17" s="243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2:53" ht="17.5" x14ac:dyDescent="0.2">
      <c r="B18" s="192" t="s">
        <v>90</v>
      </c>
      <c r="C18" s="193"/>
      <c r="D18" s="194"/>
      <c r="E18" s="195"/>
      <c r="F18" s="196"/>
      <c r="G18" s="197"/>
      <c r="H18" s="197"/>
      <c r="I18" s="197"/>
      <c r="J18" s="197"/>
      <c r="K18" s="197"/>
      <c r="L18" s="198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2:53" ht="17.5" x14ac:dyDescent="0.2">
      <c r="B19" s="192" t="s">
        <v>91</v>
      </c>
      <c r="C19" s="193"/>
      <c r="D19" s="194"/>
      <c r="E19" s="195"/>
      <c r="F19" s="196"/>
      <c r="G19" s="197"/>
      <c r="H19" s="197"/>
      <c r="I19" s="197"/>
      <c r="J19" s="197"/>
      <c r="K19" s="197"/>
      <c r="L19" s="198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2:53" ht="17.5" x14ac:dyDescent="0.2">
      <c r="B20" s="192" t="s">
        <v>92</v>
      </c>
      <c r="C20" s="193"/>
      <c r="D20" s="194"/>
      <c r="E20" s="195"/>
      <c r="F20" s="196"/>
      <c r="G20" s="197"/>
      <c r="H20" s="197"/>
      <c r="I20" s="197"/>
      <c r="J20" s="197"/>
      <c r="K20" s="197"/>
      <c r="L20" s="198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ht="17.5" x14ac:dyDescent="0.2">
      <c r="B21" s="192" t="s">
        <v>93</v>
      </c>
      <c r="C21" s="193"/>
      <c r="D21" s="194"/>
      <c r="E21" s="195"/>
      <c r="F21" s="196"/>
      <c r="G21" s="197"/>
      <c r="H21" s="197"/>
      <c r="I21" s="197"/>
      <c r="J21" s="197"/>
      <c r="K21" s="197"/>
      <c r="L21" s="198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2:53" ht="17.5" x14ac:dyDescent="0.2">
      <c r="B22" s="192" t="s">
        <v>94</v>
      </c>
      <c r="C22" s="193"/>
      <c r="D22" s="194"/>
      <c r="E22" s="195"/>
      <c r="F22" s="196"/>
      <c r="G22" s="197"/>
      <c r="H22" s="197"/>
      <c r="I22" s="197"/>
      <c r="J22" s="197"/>
      <c r="K22" s="197"/>
      <c r="L22" s="198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2:53" ht="17.5" x14ac:dyDescent="0.2">
      <c r="B23" s="192" t="s">
        <v>95</v>
      </c>
      <c r="C23" s="193"/>
      <c r="D23" s="194"/>
      <c r="E23" s="195"/>
      <c r="F23" s="196"/>
      <c r="G23" s="197"/>
      <c r="H23" s="197"/>
      <c r="I23" s="197"/>
      <c r="J23" s="197"/>
      <c r="K23" s="197"/>
      <c r="L23" s="198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2:53" ht="17.5" x14ac:dyDescent="0.2">
      <c r="B24" s="192" t="s">
        <v>96</v>
      </c>
      <c r="C24" s="193"/>
      <c r="D24" s="194"/>
      <c r="E24" s="195"/>
      <c r="F24" s="196"/>
      <c r="G24" s="197"/>
      <c r="H24" s="197"/>
      <c r="I24" s="197"/>
      <c r="J24" s="197"/>
      <c r="K24" s="197"/>
      <c r="L24" s="198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2:53" ht="17.5" x14ac:dyDescent="0.2">
      <c r="B25" s="192" t="s">
        <v>97</v>
      </c>
      <c r="C25" s="193"/>
      <c r="D25" s="194"/>
      <c r="E25" s="195"/>
      <c r="F25" s="196"/>
      <c r="G25" s="197"/>
      <c r="H25" s="197"/>
      <c r="I25" s="197"/>
      <c r="J25" s="197"/>
      <c r="K25" s="197"/>
      <c r="L25" s="198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2:53" ht="18" thickBot="1" x14ac:dyDescent="0.25">
      <c r="B26" s="192" t="s">
        <v>98</v>
      </c>
      <c r="C26" s="193"/>
      <c r="D26" s="239"/>
      <c r="E26" s="240"/>
      <c r="F26" s="199"/>
      <c r="G26" s="200"/>
      <c r="H26" s="200"/>
      <c r="I26" s="200"/>
      <c r="J26" s="200"/>
      <c r="K26" s="200"/>
      <c r="L26" s="20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2:53" ht="17.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2:53" ht="19" x14ac:dyDescent="0.2">
      <c r="B28" s="11" t="s">
        <v>79</v>
      </c>
      <c r="C28" s="11"/>
      <c r="D28" s="11"/>
      <c r="E28" s="11"/>
      <c r="F28" s="7"/>
      <c r="G28" s="7"/>
      <c r="H28" s="7"/>
      <c r="I28" s="7"/>
      <c r="J28" s="7"/>
      <c r="K28" s="7"/>
      <c r="L28" s="7"/>
      <c r="M28" s="12"/>
      <c r="N28" s="3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1"/>
    </row>
    <row r="29" spans="2:53" ht="17.5" x14ac:dyDescent="0.2">
      <c r="B29" s="216" t="s">
        <v>9</v>
      </c>
      <c r="C29" s="37"/>
      <c r="D29" s="37"/>
      <c r="E29" s="37"/>
      <c r="F29" s="193" t="s">
        <v>10</v>
      </c>
      <c r="G29" s="219"/>
      <c r="H29" s="219"/>
      <c r="I29" s="219"/>
      <c r="J29" s="219"/>
      <c r="K29" s="220"/>
      <c r="L29" s="193" t="s">
        <v>11</v>
      </c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6"/>
      <c r="BA29" s="24"/>
    </row>
    <row r="30" spans="2:53" ht="18.75" customHeight="1" x14ac:dyDescent="0.2">
      <c r="B30" s="217"/>
      <c r="C30" s="104"/>
      <c r="D30" s="15"/>
      <c r="E30" s="15"/>
      <c r="F30" s="193" t="s">
        <v>12</v>
      </c>
      <c r="G30" s="219"/>
      <c r="H30" s="219"/>
      <c r="I30" s="220"/>
      <c r="J30" s="221" t="s">
        <v>84</v>
      </c>
      <c r="K30" s="19" t="s">
        <v>122</v>
      </c>
      <c r="L30" s="224" t="s">
        <v>100</v>
      </c>
      <c r="M30" s="224"/>
      <c r="N30" s="224"/>
      <c r="O30" s="224"/>
      <c r="P30" s="225" t="s">
        <v>101</v>
      </c>
      <c r="Q30" s="225"/>
      <c r="R30" s="225"/>
      <c r="S30" s="225"/>
      <c r="T30" s="226" t="s">
        <v>102</v>
      </c>
      <c r="U30" s="226"/>
      <c r="V30" s="226"/>
      <c r="W30" s="226"/>
      <c r="X30" s="211" t="s">
        <v>103</v>
      </c>
      <c r="Y30" s="211"/>
      <c r="Z30" s="211"/>
      <c r="AA30" s="211"/>
      <c r="AB30" s="203" t="s">
        <v>104</v>
      </c>
      <c r="AC30" s="203"/>
      <c r="AD30" s="203"/>
      <c r="AE30" s="203"/>
      <c r="AF30" s="204" t="s">
        <v>105</v>
      </c>
      <c r="AG30" s="204"/>
      <c r="AH30" s="204"/>
      <c r="AI30" s="204"/>
      <c r="AJ30" s="205" t="s">
        <v>106</v>
      </c>
      <c r="AK30" s="205"/>
      <c r="AL30" s="205"/>
      <c r="AM30" s="205"/>
      <c r="AN30" s="206" t="s">
        <v>107</v>
      </c>
      <c r="AO30" s="206"/>
      <c r="AP30" s="206"/>
      <c r="AQ30" s="206"/>
      <c r="AR30" s="207" t="s">
        <v>108</v>
      </c>
      <c r="AS30" s="207"/>
      <c r="AT30" s="207"/>
      <c r="AU30" s="207"/>
      <c r="AV30" s="202" t="s">
        <v>109</v>
      </c>
      <c r="AW30" s="202"/>
      <c r="AX30" s="202"/>
      <c r="AY30" s="202"/>
      <c r="AZ30" s="187" t="s">
        <v>123</v>
      </c>
      <c r="BA30" s="25"/>
    </row>
    <row r="31" spans="2:53" ht="18.75" customHeight="1" x14ac:dyDescent="0.2">
      <c r="B31" s="217"/>
      <c r="C31" s="15" t="s">
        <v>32</v>
      </c>
      <c r="D31" s="15" t="s">
        <v>35</v>
      </c>
      <c r="E31" s="15" t="s">
        <v>36</v>
      </c>
      <c r="F31" s="15" t="s">
        <v>13</v>
      </c>
      <c r="G31" s="30" t="s">
        <v>14</v>
      </c>
      <c r="H31" s="222" t="s">
        <v>34</v>
      </c>
      <c r="I31" s="13" t="s">
        <v>15</v>
      </c>
      <c r="J31" s="217"/>
      <c r="K31" s="26" t="s">
        <v>16</v>
      </c>
      <c r="L31" s="39" t="s">
        <v>33</v>
      </c>
      <c r="M31" s="40" t="s">
        <v>17</v>
      </c>
      <c r="N31" s="40" t="s">
        <v>14</v>
      </c>
      <c r="O31" s="40" t="s">
        <v>18</v>
      </c>
      <c r="P31" s="48" t="s">
        <v>33</v>
      </c>
      <c r="Q31" s="49" t="s">
        <v>17</v>
      </c>
      <c r="R31" s="49" t="s">
        <v>14</v>
      </c>
      <c r="S31" s="49" t="s">
        <v>18</v>
      </c>
      <c r="T31" s="80" t="s">
        <v>33</v>
      </c>
      <c r="U31" s="81" t="s">
        <v>17</v>
      </c>
      <c r="V31" s="81" t="s">
        <v>14</v>
      </c>
      <c r="W31" s="81" t="s">
        <v>18</v>
      </c>
      <c r="X31" s="83" t="s">
        <v>33</v>
      </c>
      <c r="Y31" s="84" t="s">
        <v>17</v>
      </c>
      <c r="Z31" s="84" t="s">
        <v>14</v>
      </c>
      <c r="AA31" s="84" t="s">
        <v>18</v>
      </c>
      <c r="AB31" s="86" t="s">
        <v>33</v>
      </c>
      <c r="AC31" s="87" t="s">
        <v>17</v>
      </c>
      <c r="AD31" s="87" t="s">
        <v>14</v>
      </c>
      <c r="AE31" s="87" t="s">
        <v>18</v>
      </c>
      <c r="AF31" s="89" t="s">
        <v>33</v>
      </c>
      <c r="AG31" s="90" t="s">
        <v>17</v>
      </c>
      <c r="AH31" s="90" t="s">
        <v>14</v>
      </c>
      <c r="AI31" s="90" t="s">
        <v>18</v>
      </c>
      <c r="AJ31" s="92" t="s">
        <v>33</v>
      </c>
      <c r="AK31" s="93" t="s">
        <v>17</v>
      </c>
      <c r="AL31" s="93" t="s">
        <v>14</v>
      </c>
      <c r="AM31" s="93" t="s">
        <v>18</v>
      </c>
      <c r="AN31" s="95" t="s">
        <v>33</v>
      </c>
      <c r="AO31" s="96" t="s">
        <v>17</v>
      </c>
      <c r="AP31" s="96" t="s">
        <v>14</v>
      </c>
      <c r="AQ31" s="96" t="s">
        <v>18</v>
      </c>
      <c r="AR31" s="98" t="s">
        <v>33</v>
      </c>
      <c r="AS31" s="99" t="s">
        <v>17</v>
      </c>
      <c r="AT31" s="99" t="s">
        <v>14</v>
      </c>
      <c r="AU31" s="99" t="s">
        <v>18</v>
      </c>
      <c r="AV31" s="101" t="s">
        <v>33</v>
      </c>
      <c r="AW31" s="102" t="s">
        <v>17</v>
      </c>
      <c r="AX31" s="102" t="s">
        <v>14</v>
      </c>
      <c r="AY31" s="102" t="s">
        <v>18</v>
      </c>
      <c r="AZ31" s="26" t="s">
        <v>16</v>
      </c>
      <c r="BA31" s="29" t="s">
        <v>19</v>
      </c>
    </row>
    <row r="32" spans="2:53" ht="18.75" customHeight="1" x14ac:dyDescent="0.2">
      <c r="B32" s="217"/>
      <c r="C32" s="104"/>
      <c r="D32" s="15" t="s">
        <v>82</v>
      </c>
      <c r="E32" s="15" t="s">
        <v>37</v>
      </c>
      <c r="F32" s="15" t="s">
        <v>20</v>
      </c>
      <c r="G32" s="31" t="s">
        <v>21</v>
      </c>
      <c r="H32" s="223"/>
      <c r="I32" s="13" t="s">
        <v>21</v>
      </c>
      <c r="J32" s="26" t="s">
        <v>21</v>
      </c>
      <c r="K32" s="26" t="s">
        <v>21</v>
      </c>
      <c r="L32" s="41" t="s">
        <v>80</v>
      </c>
      <c r="M32" s="42" t="s">
        <v>22</v>
      </c>
      <c r="N32" s="41" t="s">
        <v>8</v>
      </c>
      <c r="O32" s="41" t="s">
        <v>23</v>
      </c>
      <c r="P32" s="50" t="s">
        <v>81</v>
      </c>
      <c r="Q32" s="51" t="s">
        <v>22</v>
      </c>
      <c r="R32" s="50" t="s">
        <v>8</v>
      </c>
      <c r="S32" s="50" t="s">
        <v>23</v>
      </c>
      <c r="T32" s="57" t="s">
        <v>81</v>
      </c>
      <c r="U32" s="56" t="s">
        <v>22</v>
      </c>
      <c r="V32" s="57" t="s">
        <v>8</v>
      </c>
      <c r="W32" s="57" t="s">
        <v>23</v>
      </c>
      <c r="X32" s="60" t="s">
        <v>81</v>
      </c>
      <c r="Y32" s="59" t="s">
        <v>22</v>
      </c>
      <c r="Z32" s="60" t="s">
        <v>8</v>
      </c>
      <c r="AA32" s="60" t="s">
        <v>23</v>
      </c>
      <c r="AB32" s="63" t="s">
        <v>81</v>
      </c>
      <c r="AC32" s="62" t="s">
        <v>22</v>
      </c>
      <c r="AD32" s="63" t="s">
        <v>8</v>
      </c>
      <c r="AE32" s="63" t="s">
        <v>23</v>
      </c>
      <c r="AF32" s="66" t="s">
        <v>81</v>
      </c>
      <c r="AG32" s="65" t="s">
        <v>22</v>
      </c>
      <c r="AH32" s="66" t="s">
        <v>8</v>
      </c>
      <c r="AI32" s="66" t="s">
        <v>23</v>
      </c>
      <c r="AJ32" s="69" t="s">
        <v>81</v>
      </c>
      <c r="AK32" s="68" t="s">
        <v>22</v>
      </c>
      <c r="AL32" s="69" t="s">
        <v>8</v>
      </c>
      <c r="AM32" s="69" t="s">
        <v>23</v>
      </c>
      <c r="AN32" s="72" t="s">
        <v>81</v>
      </c>
      <c r="AO32" s="71" t="s">
        <v>22</v>
      </c>
      <c r="AP32" s="72" t="s">
        <v>8</v>
      </c>
      <c r="AQ32" s="72" t="s">
        <v>23</v>
      </c>
      <c r="AR32" s="75" t="s">
        <v>81</v>
      </c>
      <c r="AS32" s="74" t="s">
        <v>22</v>
      </c>
      <c r="AT32" s="75" t="s">
        <v>8</v>
      </c>
      <c r="AU32" s="75" t="s">
        <v>23</v>
      </c>
      <c r="AV32" s="78" t="s">
        <v>81</v>
      </c>
      <c r="AW32" s="77" t="s">
        <v>22</v>
      </c>
      <c r="AX32" s="78" t="s">
        <v>8</v>
      </c>
      <c r="AY32" s="78" t="s">
        <v>23</v>
      </c>
      <c r="AZ32" s="26" t="s">
        <v>21</v>
      </c>
      <c r="BA32" s="26" t="s">
        <v>23</v>
      </c>
    </row>
    <row r="33" spans="2:53" ht="18.75" customHeight="1" thickBot="1" x14ac:dyDescent="0.25">
      <c r="B33" s="218"/>
      <c r="C33" s="105"/>
      <c r="D33" s="10"/>
      <c r="E33" s="10"/>
      <c r="F33" s="10" t="s">
        <v>24</v>
      </c>
      <c r="G33" s="32" t="s">
        <v>25</v>
      </c>
      <c r="H33" s="33" t="s">
        <v>26</v>
      </c>
      <c r="I33" s="14" t="s">
        <v>27</v>
      </c>
      <c r="J33" s="27" t="s">
        <v>30</v>
      </c>
      <c r="K33" s="27" t="s">
        <v>31</v>
      </c>
      <c r="L33" s="41" t="s">
        <v>39</v>
      </c>
      <c r="M33" s="44" t="s">
        <v>38</v>
      </c>
      <c r="N33" s="41" t="s">
        <v>40</v>
      </c>
      <c r="O33" s="43" t="s">
        <v>41</v>
      </c>
      <c r="P33" s="50" t="s">
        <v>42</v>
      </c>
      <c r="Q33" s="53" t="s">
        <v>60</v>
      </c>
      <c r="R33" s="50" t="s">
        <v>43</v>
      </c>
      <c r="S33" s="52" t="s">
        <v>69</v>
      </c>
      <c r="T33" s="57" t="s">
        <v>44</v>
      </c>
      <c r="U33" s="82" t="s">
        <v>61</v>
      </c>
      <c r="V33" s="57" t="s">
        <v>45</v>
      </c>
      <c r="W33" s="58" t="s">
        <v>70</v>
      </c>
      <c r="X33" s="60" t="s">
        <v>46</v>
      </c>
      <c r="Y33" s="85" t="s">
        <v>62</v>
      </c>
      <c r="Z33" s="60" t="s">
        <v>47</v>
      </c>
      <c r="AA33" s="61" t="s">
        <v>71</v>
      </c>
      <c r="AB33" s="63" t="s">
        <v>48</v>
      </c>
      <c r="AC33" s="88" t="s">
        <v>63</v>
      </c>
      <c r="AD33" s="63" t="s">
        <v>49</v>
      </c>
      <c r="AE33" s="64" t="s">
        <v>72</v>
      </c>
      <c r="AF33" s="66" t="s">
        <v>50</v>
      </c>
      <c r="AG33" s="91" t="s">
        <v>64</v>
      </c>
      <c r="AH33" s="66" t="s">
        <v>51</v>
      </c>
      <c r="AI33" s="67" t="s">
        <v>73</v>
      </c>
      <c r="AJ33" s="69" t="s">
        <v>52</v>
      </c>
      <c r="AK33" s="94" t="s">
        <v>65</v>
      </c>
      <c r="AL33" s="69" t="s">
        <v>53</v>
      </c>
      <c r="AM33" s="70" t="s">
        <v>74</v>
      </c>
      <c r="AN33" s="72" t="s">
        <v>54</v>
      </c>
      <c r="AO33" s="97" t="s">
        <v>66</v>
      </c>
      <c r="AP33" s="72" t="s">
        <v>55</v>
      </c>
      <c r="AQ33" s="73" t="s">
        <v>75</v>
      </c>
      <c r="AR33" s="75" t="s">
        <v>56</v>
      </c>
      <c r="AS33" s="100" t="s">
        <v>67</v>
      </c>
      <c r="AT33" s="75" t="s">
        <v>57</v>
      </c>
      <c r="AU33" s="76" t="s">
        <v>76</v>
      </c>
      <c r="AV33" s="78" t="s">
        <v>58</v>
      </c>
      <c r="AW33" s="103" t="s">
        <v>68</v>
      </c>
      <c r="AX33" s="78" t="s">
        <v>59</v>
      </c>
      <c r="AY33" s="79" t="s">
        <v>77</v>
      </c>
      <c r="AZ33" s="27" t="s">
        <v>83</v>
      </c>
      <c r="BA33" s="27" t="s">
        <v>78</v>
      </c>
    </row>
    <row r="34" spans="2:53" ht="17.5" x14ac:dyDescent="0.2">
      <c r="B34" s="21">
        <v>46113</v>
      </c>
      <c r="C34" s="38">
        <v>30</v>
      </c>
      <c r="D34" s="38">
        <f>C34*24</f>
        <v>720</v>
      </c>
      <c r="E34" s="38" t="str">
        <f>IF(L34+P34+T34+X34+AB34+AF34+AJ34+AN34+AR34+AV34=D34,"OK","×")</f>
        <v>×</v>
      </c>
      <c r="F34" s="171">
        <v>132</v>
      </c>
      <c r="G34" s="172" t="str">
        <f>IF($D$10="","",$D$10)</f>
        <v/>
      </c>
      <c r="H34" s="173">
        <v>1.1499999999999999</v>
      </c>
      <c r="I34" s="182" t="str">
        <f>IF(G34="","",F34*G34*H34)</f>
        <v/>
      </c>
      <c r="J34" s="174"/>
      <c r="K34" s="181" t="str">
        <f>IF(I34="","",I34-J34)</f>
        <v/>
      </c>
      <c r="L34" s="106"/>
      <c r="M34" s="107">
        <f>29*L34</f>
        <v>0</v>
      </c>
      <c r="N34" s="108" t="str">
        <f>IF($D$17="","",$D$17)</f>
        <v/>
      </c>
      <c r="O34" s="109" t="str">
        <f>IF(N34="","",M34*N34)</f>
        <v/>
      </c>
      <c r="P34" s="110"/>
      <c r="Q34" s="111">
        <f t="shared" ref="Q34:AW45" si="0">29*P34</f>
        <v>0</v>
      </c>
      <c r="R34" s="153" t="str">
        <f>IF($D$18="","",$D$18)</f>
        <v/>
      </c>
      <c r="S34" s="162" t="str">
        <f>IF(R34="","",Q34*R34)</f>
        <v/>
      </c>
      <c r="T34" s="112"/>
      <c r="U34" s="113">
        <f t="shared" ref="U34" si="1">29*T34</f>
        <v>0</v>
      </c>
      <c r="V34" s="154" t="str">
        <f>IF($D$19="","",$D$19)</f>
        <v/>
      </c>
      <c r="W34" s="163" t="str">
        <f>IF(V34="","",U34*V34)</f>
        <v/>
      </c>
      <c r="X34" s="114"/>
      <c r="Y34" s="115">
        <f t="shared" ref="Y34" si="2">29*X34</f>
        <v>0</v>
      </c>
      <c r="Z34" s="155" t="str">
        <f>IF($D$20="","",$D$20)</f>
        <v/>
      </c>
      <c r="AA34" s="164" t="str">
        <f>IF(Z34="","",Y34*Z34)</f>
        <v/>
      </c>
      <c r="AB34" s="116"/>
      <c r="AC34" s="117">
        <f t="shared" ref="AC34" si="3">29*AB34</f>
        <v>0</v>
      </c>
      <c r="AD34" s="156" t="str">
        <f>IF($D$21="","",$D$21)</f>
        <v/>
      </c>
      <c r="AE34" s="165" t="str">
        <f>IF(AD34="","",AC34*AD34)</f>
        <v/>
      </c>
      <c r="AF34" s="118"/>
      <c r="AG34" s="119">
        <f t="shared" ref="AG34" si="4">29*AF34</f>
        <v>0</v>
      </c>
      <c r="AH34" s="157" t="str">
        <f>IF($D$22="","",$D$22)</f>
        <v/>
      </c>
      <c r="AI34" s="166" t="str">
        <f>IF(AH34="","",AG34*AH34)</f>
        <v/>
      </c>
      <c r="AJ34" s="120"/>
      <c r="AK34" s="121">
        <f t="shared" ref="AK34" si="5">29*AJ34</f>
        <v>0</v>
      </c>
      <c r="AL34" s="158" t="str">
        <f>IF($D$23="","",$D$23)</f>
        <v/>
      </c>
      <c r="AM34" s="167" t="str">
        <f>IF(AL34="","",AK34*AL34)</f>
        <v/>
      </c>
      <c r="AN34" s="122"/>
      <c r="AO34" s="123">
        <f t="shared" ref="AO34" si="6">29*AN34</f>
        <v>0</v>
      </c>
      <c r="AP34" s="159" t="str">
        <f>IF($D$24="","",$D$24)</f>
        <v/>
      </c>
      <c r="AQ34" s="168" t="str">
        <f>IF(AP34="","",AO34*AP34)</f>
        <v/>
      </c>
      <c r="AR34" s="124"/>
      <c r="AS34" s="125">
        <f t="shared" ref="AS34" si="7">29*AR34</f>
        <v>0</v>
      </c>
      <c r="AT34" s="160" t="str">
        <f>IF($D$25="","",$D$25)</f>
        <v/>
      </c>
      <c r="AU34" s="169" t="str">
        <f>IF(AT34="","",AS34*AT34)</f>
        <v/>
      </c>
      <c r="AV34" s="126"/>
      <c r="AW34" s="127">
        <f t="shared" ref="AW34" si="8">29*AV34</f>
        <v>0</v>
      </c>
      <c r="AX34" s="161" t="str">
        <f>IF($D$26="","",$D$26)</f>
        <v/>
      </c>
      <c r="AY34" s="170" t="str">
        <f>IF(AX34="","",AW34*AX34)</f>
        <v/>
      </c>
      <c r="AZ34" s="152">
        <f>SUM(O34,S34,W34,AA34,AE34,AI34,AM34,AQ34,AU34,AY34)</f>
        <v>0</v>
      </c>
      <c r="BA34" s="128" t="e">
        <f>IF(AZ34="","",INT(+K34+AZ34))</f>
        <v>#VALUE!</v>
      </c>
    </row>
    <row r="35" spans="2:53" ht="17.5" x14ac:dyDescent="0.2">
      <c r="B35" s="21">
        <v>46143</v>
      </c>
      <c r="C35" s="38">
        <v>31</v>
      </c>
      <c r="D35" s="38">
        <f t="shared" ref="D35:D45" si="9">C35*24</f>
        <v>744</v>
      </c>
      <c r="E35" s="38" t="str">
        <f t="shared" ref="E35:E45" si="10">IF(L35+P35+T35+X35+AB35+AF35+AJ35+AN35+AR35+AV35=D35,"OK","×")</f>
        <v>×</v>
      </c>
      <c r="F35" s="175">
        <f>F34</f>
        <v>132</v>
      </c>
      <c r="G35" s="176" t="str">
        <f t="shared" ref="G35:G45" si="11">IF($D$10="","",$D$10)</f>
        <v/>
      </c>
      <c r="H35" s="177">
        <f>H34</f>
        <v>1.1499999999999999</v>
      </c>
      <c r="I35" s="182" t="str">
        <f t="shared" ref="I35:I45" si="12">IF(G35="","",F35*G35*H35)</f>
        <v/>
      </c>
      <c r="J35" s="178"/>
      <c r="K35" s="181" t="str">
        <f t="shared" ref="K35:K45" si="13">IF(I35="","",I35-J35)</f>
        <v/>
      </c>
      <c r="L35" s="129"/>
      <c r="M35" s="107">
        <f t="shared" ref="M35:M45" si="14">29*L35</f>
        <v>0</v>
      </c>
      <c r="N35" s="108" t="str">
        <f t="shared" ref="N35:N45" si="15">IF($D$17="","",$D$17)</f>
        <v/>
      </c>
      <c r="O35" s="109" t="str">
        <f t="shared" ref="O35:O45" si="16">IF(N35="","",M35*N35)</f>
        <v/>
      </c>
      <c r="P35" s="130"/>
      <c r="Q35" s="111">
        <f t="shared" si="0"/>
        <v>0</v>
      </c>
      <c r="R35" s="153" t="str">
        <f t="shared" ref="R35:R45" si="17">IF($D$18="","",$D$18)</f>
        <v/>
      </c>
      <c r="S35" s="162" t="str">
        <f t="shared" ref="S35:S45" si="18">IF(R35="","",Q35*R35)</f>
        <v/>
      </c>
      <c r="T35" s="131"/>
      <c r="U35" s="113">
        <f t="shared" si="0"/>
        <v>0</v>
      </c>
      <c r="V35" s="154" t="str">
        <f t="shared" ref="V35:V45" si="19">IF($D$19="","",$D$19)</f>
        <v/>
      </c>
      <c r="W35" s="163" t="str">
        <f t="shared" ref="W35:W45" si="20">IF(V35="","",U35*V35)</f>
        <v/>
      </c>
      <c r="X35" s="132"/>
      <c r="Y35" s="115">
        <f t="shared" si="0"/>
        <v>0</v>
      </c>
      <c r="Z35" s="155" t="str">
        <f t="shared" ref="Z35:Z45" si="21">IF($D$20="","",$D$20)</f>
        <v/>
      </c>
      <c r="AA35" s="164" t="str">
        <f t="shared" ref="AA35:AA45" si="22">IF(Z35="","",Y35*Z35)</f>
        <v/>
      </c>
      <c r="AB35" s="133"/>
      <c r="AC35" s="117">
        <f t="shared" si="0"/>
        <v>0</v>
      </c>
      <c r="AD35" s="156" t="str">
        <f t="shared" ref="AD35:AD45" si="23">IF($D$21="","",$D$21)</f>
        <v/>
      </c>
      <c r="AE35" s="165" t="str">
        <f t="shared" ref="AE35:AE45" si="24">IF(AD35="","",AC35*AD35)</f>
        <v/>
      </c>
      <c r="AF35" s="134"/>
      <c r="AG35" s="119">
        <f t="shared" si="0"/>
        <v>0</v>
      </c>
      <c r="AH35" s="157" t="str">
        <f t="shared" ref="AH35:AH45" si="25">IF($D$22="","",$D$22)</f>
        <v/>
      </c>
      <c r="AI35" s="166" t="str">
        <f t="shared" ref="AI35:AI45" si="26">IF(AH35="","",AG35*AH35)</f>
        <v/>
      </c>
      <c r="AJ35" s="135"/>
      <c r="AK35" s="121">
        <f t="shared" si="0"/>
        <v>0</v>
      </c>
      <c r="AL35" s="158" t="str">
        <f t="shared" ref="AL35:AL45" si="27">IF($D$23="","",$D$23)</f>
        <v/>
      </c>
      <c r="AM35" s="167" t="str">
        <f t="shared" ref="AM35:AM45" si="28">IF(AL35="","",AK35*AL35)</f>
        <v/>
      </c>
      <c r="AN35" s="136"/>
      <c r="AO35" s="123">
        <f t="shared" si="0"/>
        <v>0</v>
      </c>
      <c r="AP35" s="159" t="str">
        <f t="shared" ref="AP35:AP45" si="29">IF($D$24="","",$D$24)</f>
        <v/>
      </c>
      <c r="AQ35" s="168" t="str">
        <f t="shared" ref="AQ35:AQ45" si="30">IF(AP35="","",AO35*AP35)</f>
        <v/>
      </c>
      <c r="AR35" s="137"/>
      <c r="AS35" s="125">
        <f t="shared" si="0"/>
        <v>0</v>
      </c>
      <c r="AT35" s="160" t="str">
        <f t="shared" ref="AT35:AT45" si="31">IF($D$25="","",$D$25)</f>
        <v/>
      </c>
      <c r="AU35" s="169" t="str">
        <f t="shared" ref="AU35:AU45" si="32">IF(AT35="","",AS35*AT35)</f>
        <v/>
      </c>
      <c r="AV35" s="138"/>
      <c r="AW35" s="127">
        <f t="shared" si="0"/>
        <v>0</v>
      </c>
      <c r="AX35" s="161" t="str">
        <f t="shared" ref="AX35:AX45" si="33">IF($D$26="","",$D$26)</f>
        <v/>
      </c>
      <c r="AY35" s="170" t="str">
        <f t="shared" ref="AY35:AY45" si="34">IF(AX35="","",AW35*AX35)</f>
        <v/>
      </c>
      <c r="AZ35" s="152">
        <f t="shared" ref="AZ35:AZ45" si="35">SUM(O35,S35,W35,AA35,AE35,AI35,AM35,AQ35,AU35,AY35)</f>
        <v>0</v>
      </c>
      <c r="BA35" s="128" t="e">
        <f t="shared" ref="BA35:BA45" si="36">IF(AZ35="","",INT(+K35+AZ35))</f>
        <v>#VALUE!</v>
      </c>
    </row>
    <row r="36" spans="2:53" ht="17.5" x14ac:dyDescent="0.2">
      <c r="B36" s="21">
        <v>46174</v>
      </c>
      <c r="C36" s="38">
        <v>30</v>
      </c>
      <c r="D36" s="38">
        <f t="shared" si="9"/>
        <v>720</v>
      </c>
      <c r="E36" s="38" t="str">
        <f t="shared" si="10"/>
        <v>×</v>
      </c>
      <c r="F36" s="175">
        <f>F35</f>
        <v>132</v>
      </c>
      <c r="G36" s="176" t="str">
        <f t="shared" si="11"/>
        <v/>
      </c>
      <c r="H36" s="177">
        <f t="shared" ref="H36:H45" si="37">H35</f>
        <v>1.1499999999999999</v>
      </c>
      <c r="I36" s="182" t="str">
        <f>IF(G36="","",F36*G36*H36)</f>
        <v/>
      </c>
      <c r="J36" s="178"/>
      <c r="K36" s="181" t="str">
        <f t="shared" si="13"/>
        <v/>
      </c>
      <c r="L36" s="129"/>
      <c r="M36" s="107">
        <f t="shared" si="14"/>
        <v>0</v>
      </c>
      <c r="N36" s="108" t="str">
        <f t="shared" si="15"/>
        <v/>
      </c>
      <c r="O36" s="109" t="str">
        <f t="shared" si="16"/>
        <v/>
      </c>
      <c r="P36" s="130"/>
      <c r="Q36" s="111">
        <f t="shared" si="0"/>
        <v>0</v>
      </c>
      <c r="R36" s="153" t="str">
        <f t="shared" si="17"/>
        <v/>
      </c>
      <c r="S36" s="162" t="str">
        <f t="shared" si="18"/>
        <v/>
      </c>
      <c r="T36" s="131"/>
      <c r="U36" s="113">
        <f t="shared" si="0"/>
        <v>0</v>
      </c>
      <c r="V36" s="154" t="str">
        <f t="shared" si="19"/>
        <v/>
      </c>
      <c r="W36" s="163" t="str">
        <f t="shared" si="20"/>
        <v/>
      </c>
      <c r="X36" s="132"/>
      <c r="Y36" s="115">
        <f t="shared" si="0"/>
        <v>0</v>
      </c>
      <c r="Z36" s="155" t="str">
        <f t="shared" si="21"/>
        <v/>
      </c>
      <c r="AA36" s="164" t="str">
        <f t="shared" si="22"/>
        <v/>
      </c>
      <c r="AB36" s="133"/>
      <c r="AC36" s="117">
        <f t="shared" si="0"/>
        <v>0</v>
      </c>
      <c r="AD36" s="156" t="str">
        <f t="shared" si="23"/>
        <v/>
      </c>
      <c r="AE36" s="165" t="str">
        <f t="shared" si="24"/>
        <v/>
      </c>
      <c r="AF36" s="134"/>
      <c r="AG36" s="119">
        <f t="shared" si="0"/>
        <v>0</v>
      </c>
      <c r="AH36" s="157" t="str">
        <f t="shared" si="25"/>
        <v/>
      </c>
      <c r="AI36" s="166" t="str">
        <f t="shared" si="26"/>
        <v/>
      </c>
      <c r="AJ36" s="135"/>
      <c r="AK36" s="121">
        <f t="shared" si="0"/>
        <v>0</v>
      </c>
      <c r="AL36" s="158" t="str">
        <f t="shared" si="27"/>
        <v/>
      </c>
      <c r="AM36" s="167" t="str">
        <f t="shared" si="28"/>
        <v/>
      </c>
      <c r="AN36" s="136"/>
      <c r="AO36" s="123">
        <f t="shared" si="0"/>
        <v>0</v>
      </c>
      <c r="AP36" s="159" t="str">
        <f t="shared" si="29"/>
        <v/>
      </c>
      <c r="AQ36" s="168" t="str">
        <f t="shared" si="30"/>
        <v/>
      </c>
      <c r="AR36" s="137"/>
      <c r="AS36" s="125">
        <f t="shared" si="0"/>
        <v>0</v>
      </c>
      <c r="AT36" s="160" t="str">
        <f t="shared" si="31"/>
        <v/>
      </c>
      <c r="AU36" s="169" t="str">
        <f t="shared" si="32"/>
        <v/>
      </c>
      <c r="AV36" s="138"/>
      <c r="AW36" s="127">
        <f t="shared" si="0"/>
        <v>0</v>
      </c>
      <c r="AX36" s="161" t="str">
        <f t="shared" si="33"/>
        <v/>
      </c>
      <c r="AY36" s="170" t="str">
        <f t="shared" si="34"/>
        <v/>
      </c>
      <c r="AZ36" s="152">
        <f t="shared" si="35"/>
        <v>0</v>
      </c>
      <c r="BA36" s="128" t="e">
        <f t="shared" si="36"/>
        <v>#VALUE!</v>
      </c>
    </row>
    <row r="37" spans="2:53" ht="17.5" x14ac:dyDescent="0.2">
      <c r="B37" s="21">
        <v>46204</v>
      </c>
      <c r="C37" s="38">
        <v>31</v>
      </c>
      <c r="D37" s="38">
        <f t="shared" si="9"/>
        <v>744</v>
      </c>
      <c r="E37" s="38" t="str">
        <f t="shared" si="10"/>
        <v>×</v>
      </c>
      <c r="F37" s="175">
        <f t="shared" ref="F37:F45" si="38">F36</f>
        <v>132</v>
      </c>
      <c r="G37" s="176" t="str">
        <f t="shared" si="11"/>
        <v/>
      </c>
      <c r="H37" s="177">
        <f t="shared" si="37"/>
        <v>1.1499999999999999</v>
      </c>
      <c r="I37" s="182" t="str">
        <f t="shared" si="12"/>
        <v/>
      </c>
      <c r="J37" s="178"/>
      <c r="K37" s="181" t="str">
        <f t="shared" si="13"/>
        <v/>
      </c>
      <c r="L37" s="129"/>
      <c r="M37" s="107">
        <f t="shared" si="14"/>
        <v>0</v>
      </c>
      <c r="N37" s="108" t="str">
        <f t="shared" si="15"/>
        <v/>
      </c>
      <c r="O37" s="109" t="str">
        <f t="shared" si="16"/>
        <v/>
      </c>
      <c r="P37" s="130"/>
      <c r="Q37" s="111">
        <f t="shared" si="0"/>
        <v>0</v>
      </c>
      <c r="R37" s="153" t="str">
        <f t="shared" si="17"/>
        <v/>
      </c>
      <c r="S37" s="162" t="str">
        <f t="shared" si="18"/>
        <v/>
      </c>
      <c r="T37" s="131"/>
      <c r="U37" s="113">
        <f t="shared" si="0"/>
        <v>0</v>
      </c>
      <c r="V37" s="154" t="str">
        <f t="shared" si="19"/>
        <v/>
      </c>
      <c r="W37" s="163" t="str">
        <f t="shared" si="20"/>
        <v/>
      </c>
      <c r="X37" s="132"/>
      <c r="Y37" s="115">
        <f t="shared" si="0"/>
        <v>0</v>
      </c>
      <c r="Z37" s="155" t="str">
        <f t="shared" si="21"/>
        <v/>
      </c>
      <c r="AA37" s="164" t="str">
        <f t="shared" si="22"/>
        <v/>
      </c>
      <c r="AB37" s="133"/>
      <c r="AC37" s="117">
        <f t="shared" si="0"/>
        <v>0</v>
      </c>
      <c r="AD37" s="156" t="str">
        <f t="shared" si="23"/>
        <v/>
      </c>
      <c r="AE37" s="165" t="str">
        <f t="shared" si="24"/>
        <v/>
      </c>
      <c r="AF37" s="134"/>
      <c r="AG37" s="119">
        <f t="shared" si="0"/>
        <v>0</v>
      </c>
      <c r="AH37" s="157" t="str">
        <f t="shared" si="25"/>
        <v/>
      </c>
      <c r="AI37" s="166" t="str">
        <f t="shared" si="26"/>
        <v/>
      </c>
      <c r="AJ37" s="135"/>
      <c r="AK37" s="121">
        <f t="shared" si="0"/>
        <v>0</v>
      </c>
      <c r="AL37" s="158" t="str">
        <f t="shared" si="27"/>
        <v/>
      </c>
      <c r="AM37" s="167" t="str">
        <f t="shared" si="28"/>
        <v/>
      </c>
      <c r="AN37" s="136"/>
      <c r="AO37" s="123">
        <f t="shared" si="0"/>
        <v>0</v>
      </c>
      <c r="AP37" s="159" t="str">
        <f t="shared" si="29"/>
        <v/>
      </c>
      <c r="AQ37" s="168" t="str">
        <f t="shared" si="30"/>
        <v/>
      </c>
      <c r="AR37" s="137"/>
      <c r="AS37" s="125">
        <f t="shared" si="0"/>
        <v>0</v>
      </c>
      <c r="AT37" s="160" t="str">
        <f t="shared" si="31"/>
        <v/>
      </c>
      <c r="AU37" s="169" t="str">
        <f t="shared" si="32"/>
        <v/>
      </c>
      <c r="AV37" s="138"/>
      <c r="AW37" s="127">
        <f t="shared" si="0"/>
        <v>0</v>
      </c>
      <c r="AX37" s="161" t="str">
        <f t="shared" si="33"/>
        <v/>
      </c>
      <c r="AY37" s="170" t="str">
        <f t="shared" si="34"/>
        <v/>
      </c>
      <c r="AZ37" s="152">
        <f t="shared" si="35"/>
        <v>0</v>
      </c>
      <c r="BA37" s="128" t="e">
        <f t="shared" si="36"/>
        <v>#VALUE!</v>
      </c>
    </row>
    <row r="38" spans="2:53" ht="17.5" x14ac:dyDescent="0.2">
      <c r="B38" s="21">
        <v>46235</v>
      </c>
      <c r="C38" s="38">
        <v>31</v>
      </c>
      <c r="D38" s="38">
        <f t="shared" si="9"/>
        <v>744</v>
      </c>
      <c r="E38" s="38" t="str">
        <f t="shared" si="10"/>
        <v>×</v>
      </c>
      <c r="F38" s="175">
        <f t="shared" si="38"/>
        <v>132</v>
      </c>
      <c r="G38" s="176" t="str">
        <f t="shared" si="11"/>
        <v/>
      </c>
      <c r="H38" s="177">
        <f t="shared" si="37"/>
        <v>1.1499999999999999</v>
      </c>
      <c r="I38" s="182" t="str">
        <f t="shared" si="12"/>
        <v/>
      </c>
      <c r="J38" s="178"/>
      <c r="K38" s="181" t="str">
        <f t="shared" si="13"/>
        <v/>
      </c>
      <c r="L38" s="129"/>
      <c r="M38" s="107">
        <f t="shared" si="14"/>
        <v>0</v>
      </c>
      <c r="N38" s="108" t="str">
        <f t="shared" si="15"/>
        <v/>
      </c>
      <c r="O38" s="109" t="str">
        <f t="shared" si="16"/>
        <v/>
      </c>
      <c r="P38" s="130"/>
      <c r="Q38" s="111">
        <f t="shared" si="0"/>
        <v>0</v>
      </c>
      <c r="R38" s="153" t="str">
        <f t="shared" si="17"/>
        <v/>
      </c>
      <c r="S38" s="162" t="str">
        <f t="shared" si="18"/>
        <v/>
      </c>
      <c r="T38" s="131"/>
      <c r="U38" s="113">
        <f t="shared" si="0"/>
        <v>0</v>
      </c>
      <c r="V38" s="154" t="str">
        <f t="shared" si="19"/>
        <v/>
      </c>
      <c r="W38" s="163" t="str">
        <f t="shared" si="20"/>
        <v/>
      </c>
      <c r="X38" s="132"/>
      <c r="Y38" s="115">
        <f t="shared" si="0"/>
        <v>0</v>
      </c>
      <c r="Z38" s="155" t="str">
        <f t="shared" si="21"/>
        <v/>
      </c>
      <c r="AA38" s="164" t="str">
        <f t="shared" si="22"/>
        <v/>
      </c>
      <c r="AB38" s="133"/>
      <c r="AC38" s="117">
        <f t="shared" si="0"/>
        <v>0</v>
      </c>
      <c r="AD38" s="156" t="str">
        <f t="shared" si="23"/>
        <v/>
      </c>
      <c r="AE38" s="165" t="str">
        <f t="shared" si="24"/>
        <v/>
      </c>
      <c r="AF38" s="134"/>
      <c r="AG38" s="119">
        <f t="shared" si="0"/>
        <v>0</v>
      </c>
      <c r="AH38" s="157" t="str">
        <f t="shared" si="25"/>
        <v/>
      </c>
      <c r="AI38" s="166" t="str">
        <f t="shared" si="26"/>
        <v/>
      </c>
      <c r="AJ38" s="135"/>
      <c r="AK38" s="121">
        <f t="shared" si="0"/>
        <v>0</v>
      </c>
      <c r="AL38" s="158" t="str">
        <f t="shared" si="27"/>
        <v/>
      </c>
      <c r="AM38" s="167" t="str">
        <f t="shared" si="28"/>
        <v/>
      </c>
      <c r="AN38" s="136"/>
      <c r="AO38" s="123">
        <f t="shared" si="0"/>
        <v>0</v>
      </c>
      <c r="AP38" s="159" t="str">
        <f t="shared" si="29"/>
        <v/>
      </c>
      <c r="AQ38" s="168" t="str">
        <f t="shared" si="30"/>
        <v/>
      </c>
      <c r="AR38" s="137"/>
      <c r="AS38" s="125">
        <f t="shared" si="0"/>
        <v>0</v>
      </c>
      <c r="AT38" s="160" t="str">
        <f t="shared" si="31"/>
        <v/>
      </c>
      <c r="AU38" s="169" t="str">
        <f t="shared" si="32"/>
        <v/>
      </c>
      <c r="AV38" s="138"/>
      <c r="AW38" s="127">
        <f t="shared" si="0"/>
        <v>0</v>
      </c>
      <c r="AX38" s="161" t="str">
        <f t="shared" si="33"/>
        <v/>
      </c>
      <c r="AY38" s="170" t="str">
        <f t="shared" si="34"/>
        <v/>
      </c>
      <c r="AZ38" s="152">
        <f t="shared" si="35"/>
        <v>0</v>
      </c>
      <c r="BA38" s="128" t="e">
        <f t="shared" si="36"/>
        <v>#VALUE!</v>
      </c>
    </row>
    <row r="39" spans="2:53" ht="17.5" x14ac:dyDescent="0.2">
      <c r="B39" s="21">
        <v>46266</v>
      </c>
      <c r="C39" s="38">
        <v>30</v>
      </c>
      <c r="D39" s="38">
        <f t="shared" si="9"/>
        <v>720</v>
      </c>
      <c r="E39" s="38" t="str">
        <f t="shared" si="10"/>
        <v>×</v>
      </c>
      <c r="F39" s="175">
        <f t="shared" si="38"/>
        <v>132</v>
      </c>
      <c r="G39" s="176" t="str">
        <f t="shared" si="11"/>
        <v/>
      </c>
      <c r="H39" s="177">
        <f t="shared" si="37"/>
        <v>1.1499999999999999</v>
      </c>
      <c r="I39" s="182" t="str">
        <f t="shared" si="12"/>
        <v/>
      </c>
      <c r="J39" s="178"/>
      <c r="K39" s="181" t="str">
        <f t="shared" si="13"/>
        <v/>
      </c>
      <c r="L39" s="129"/>
      <c r="M39" s="107">
        <f t="shared" si="14"/>
        <v>0</v>
      </c>
      <c r="N39" s="108" t="str">
        <f t="shared" si="15"/>
        <v/>
      </c>
      <c r="O39" s="109" t="str">
        <f t="shared" si="16"/>
        <v/>
      </c>
      <c r="P39" s="130"/>
      <c r="Q39" s="111">
        <f t="shared" si="0"/>
        <v>0</v>
      </c>
      <c r="R39" s="153" t="str">
        <f t="shared" si="17"/>
        <v/>
      </c>
      <c r="S39" s="162" t="str">
        <f t="shared" si="18"/>
        <v/>
      </c>
      <c r="T39" s="131"/>
      <c r="U39" s="113">
        <f t="shared" si="0"/>
        <v>0</v>
      </c>
      <c r="V39" s="154" t="str">
        <f t="shared" si="19"/>
        <v/>
      </c>
      <c r="W39" s="163" t="str">
        <f t="shared" si="20"/>
        <v/>
      </c>
      <c r="X39" s="132"/>
      <c r="Y39" s="115">
        <f t="shared" si="0"/>
        <v>0</v>
      </c>
      <c r="Z39" s="155" t="str">
        <f t="shared" si="21"/>
        <v/>
      </c>
      <c r="AA39" s="164" t="str">
        <f t="shared" si="22"/>
        <v/>
      </c>
      <c r="AB39" s="133"/>
      <c r="AC39" s="117">
        <f t="shared" si="0"/>
        <v>0</v>
      </c>
      <c r="AD39" s="156" t="str">
        <f t="shared" si="23"/>
        <v/>
      </c>
      <c r="AE39" s="165" t="str">
        <f t="shared" si="24"/>
        <v/>
      </c>
      <c r="AF39" s="134"/>
      <c r="AG39" s="119">
        <f t="shared" si="0"/>
        <v>0</v>
      </c>
      <c r="AH39" s="157" t="str">
        <f t="shared" si="25"/>
        <v/>
      </c>
      <c r="AI39" s="166" t="str">
        <f t="shared" si="26"/>
        <v/>
      </c>
      <c r="AJ39" s="135"/>
      <c r="AK39" s="121">
        <f t="shared" si="0"/>
        <v>0</v>
      </c>
      <c r="AL39" s="158" t="str">
        <f t="shared" si="27"/>
        <v/>
      </c>
      <c r="AM39" s="167" t="str">
        <f t="shared" si="28"/>
        <v/>
      </c>
      <c r="AN39" s="136"/>
      <c r="AO39" s="123">
        <f t="shared" si="0"/>
        <v>0</v>
      </c>
      <c r="AP39" s="159" t="str">
        <f t="shared" si="29"/>
        <v/>
      </c>
      <c r="AQ39" s="168" t="str">
        <f t="shared" si="30"/>
        <v/>
      </c>
      <c r="AR39" s="137"/>
      <c r="AS39" s="125">
        <f t="shared" si="0"/>
        <v>0</v>
      </c>
      <c r="AT39" s="160" t="str">
        <f t="shared" si="31"/>
        <v/>
      </c>
      <c r="AU39" s="169" t="str">
        <f t="shared" si="32"/>
        <v/>
      </c>
      <c r="AV39" s="138"/>
      <c r="AW39" s="127">
        <f t="shared" si="0"/>
        <v>0</v>
      </c>
      <c r="AX39" s="161" t="str">
        <f t="shared" si="33"/>
        <v/>
      </c>
      <c r="AY39" s="170" t="str">
        <f t="shared" si="34"/>
        <v/>
      </c>
      <c r="AZ39" s="152">
        <f t="shared" si="35"/>
        <v>0</v>
      </c>
      <c r="BA39" s="128" t="e">
        <f t="shared" si="36"/>
        <v>#VALUE!</v>
      </c>
    </row>
    <row r="40" spans="2:53" ht="17.5" x14ac:dyDescent="0.2">
      <c r="B40" s="21">
        <v>46296</v>
      </c>
      <c r="C40" s="38">
        <v>31</v>
      </c>
      <c r="D40" s="38">
        <f t="shared" si="9"/>
        <v>744</v>
      </c>
      <c r="E40" s="38" t="str">
        <f t="shared" si="10"/>
        <v>×</v>
      </c>
      <c r="F40" s="175">
        <f t="shared" si="38"/>
        <v>132</v>
      </c>
      <c r="G40" s="176" t="str">
        <f t="shared" si="11"/>
        <v/>
      </c>
      <c r="H40" s="177">
        <f t="shared" si="37"/>
        <v>1.1499999999999999</v>
      </c>
      <c r="I40" s="182" t="str">
        <f t="shared" si="12"/>
        <v/>
      </c>
      <c r="J40" s="178"/>
      <c r="K40" s="181" t="str">
        <f t="shared" si="13"/>
        <v/>
      </c>
      <c r="L40" s="129"/>
      <c r="M40" s="107">
        <f t="shared" si="14"/>
        <v>0</v>
      </c>
      <c r="N40" s="108" t="str">
        <f t="shared" si="15"/>
        <v/>
      </c>
      <c r="O40" s="109" t="str">
        <f t="shared" si="16"/>
        <v/>
      </c>
      <c r="P40" s="130"/>
      <c r="Q40" s="111">
        <f t="shared" si="0"/>
        <v>0</v>
      </c>
      <c r="R40" s="153" t="str">
        <f t="shared" si="17"/>
        <v/>
      </c>
      <c r="S40" s="162" t="str">
        <f t="shared" si="18"/>
        <v/>
      </c>
      <c r="T40" s="131"/>
      <c r="U40" s="113">
        <f t="shared" si="0"/>
        <v>0</v>
      </c>
      <c r="V40" s="154" t="str">
        <f t="shared" si="19"/>
        <v/>
      </c>
      <c r="W40" s="163" t="str">
        <f t="shared" si="20"/>
        <v/>
      </c>
      <c r="X40" s="132"/>
      <c r="Y40" s="115">
        <f t="shared" si="0"/>
        <v>0</v>
      </c>
      <c r="Z40" s="155" t="str">
        <f t="shared" si="21"/>
        <v/>
      </c>
      <c r="AA40" s="164" t="str">
        <f t="shared" si="22"/>
        <v/>
      </c>
      <c r="AB40" s="133"/>
      <c r="AC40" s="117">
        <f t="shared" si="0"/>
        <v>0</v>
      </c>
      <c r="AD40" s="156" t="str">
        <f t="shared" si="23"/>
        <v/>
      </c>
      <c r="AE40" s="165" t="str">
        <f t="shared" si="24"/>
        <v/>
      </c>
      <c r="AF40" s="134"/>
      <c r="AG40" s="119">
        <f t="shared" si="0"/>
        <v>0</v>
      </c>
      <c r="AH40" s="157" t="str">
        <f t="shared" si="25"/>
        <v/>
      </c>
      <c r="AI40" s="166" t="str">
        <f t="shared" si="26"/>
        <v/>
      </c>
      <c r="AJ40" s="135"/>
      <c r="AK40" s="121">
        <f t="shared" si="0"/>
        <v>0</v>
      </c>
      <c r="AL40" s="158" t="str">
        <f t="shared" si="27"/>
        <v/>
      </c>
      <c r="AM40" s="167" t="str">
        <f t="shared" si="28"/>
        <v/>
      </c>
      <c r="AN40" s="136"/>
      <c r="AO40" s="123">
        <f t="shared" si="0"/>
        <v>0</v>
      </c>
      <c r="AP40" s="159" t="str">
        <f t="shared" si="29"/>
        <v/>
      </c>
      <c r="AQ40" s="168" t="str">
        <f t="shared" si="30"/>
        <v/>
      </c>
      <c r="AR40" s="137"/>
      <c r="AS40" s="125">
        <f t="shared" si="0"/>
        <v>0</v>
      </c>
      <c r="AT40" s="160" t="str">
        <f t="shared" si="31"/>
        <v/>
      </c>
      <c r="AU40" s="169" t="str">
        <f t="shared" si="32"/>
        <v/>
      </c>
      <c r="AV40" s="138"/>
      <c r="AW40" s="127">
        <f t="shared" si="0"/>
        <v>0</v>
      </c>
      <c r="AX40" s="161" t="str">
        <f t="shared" si="33"/>
        <v/>
      </c>
      <c r="AY40" s="170" t="str">
        <f t="shared" si="34"/>
        <v/>
      </c>
      <c r="AZ40" s="152">
        <f t="shared" si="35"/>
        <v>0</v>
      </c>
      <c r="BA40" s="128" t="e">
        <f t="shared" si="36"/>
        <v>#VALUE!</v>
      </c>
    </row>
    <row r="41" spans="2:53" ht="17.5" x14ac:dyDescent="0.2">
      <c r="B41" s="21">
        <v>46327</v>
      </c>
      <c r="C41" s="38">
        <v>30</v>
      </c>
      <c r="D41" s="38">
        <f t="shared" si="9"/>
        <v>720</v>
      </c>
      <c r="E41" s="38" t="str">
        <f t="shared" si="10"/>
        <v>×</v>
      </c>
      <c r="F41" s="175">
        <f t="shared" si="38"/>
        <v>132</v>
      </c>
      <c r="G41" s="176" t="str">
        <f t="shared" si="11"/>
        <v/>
      </c>
      <c r="H41" s="177">
        <f t="shared" si="37"/>
        <v>1.1499999999999999</v>
      </c>
      <c r="I41" s="182" t="str">
        <f t="shared" si="12"/>
        <v/>
      </c>
      <c r="J41" s="178"/>
      <c r="K41" s="181" t="str">
        <f t="shared" si="13"/>
        <v/>
      </c>
      <c r="L41" s="129"/>
      <c r="M41" s="107">
        <f t="shared" si="14"/>
        <v>0</v>
      </c>
      <c r="N41" s="108" t="str">
        <f t="shared" si="15"/>
        <v/>
      </c>
      <c r="O41" s="109" t="str">
        <f t="shared" si="16"/>
        <v/>
      </c>
      <c r="P41" s="130"/>
      <c r="Q41" s="111">
        <f t="shared" si="0"/>
        <v>0</v>
      </c>
      <c r="R41" s="153" t="str">
        <f t="shared" si="17"/>
        <v/>
      </c>
      <c r="S41" s="162" t="str">
        <f t="shared" si="18"/>
        <v/>
      </c>
      <c r="T41" s="131"/>
      <c r="U41" s="113">
        <f t="shared" si="0"/>
        <v>0</v>
      </c>
      <c r="V41" s="154" t="str">
        <f t="shared" si="19"/>
        <v/>
      </c>
      <c r="W41" s="163" t="str">
        <f t="shared" si="20"/>
        <v/>
      </c>
      <c r="X41" s="132"/>
      <c r="Y41" s="115">
        <f t="shared" si="0"/>
        <v>0</v>
      </c>
      <c r="Z41" s="155" t="str">
        <f t="shared" si="21"/>
        <v/>
      </c>
      <c r="AA41" s="164" t="str">
        <f t="shared" si="22"/>
        <v/>
      </c>
      <c r="AB41" s="133"/>
      <c r="AC41" s="117">
        <f t="shared" si="0"/>
        <v>0</v>
      </c>
      <c r="AD41" s="156" t="str">
        <f t="shared" si="23"/>
        <v/>
      </c>
      <c r="AE41" s="165" t="str">
        <f t="shared" si="24"/>
        <v/>
      </c>
      <c r="AF41" s="134"/>
      <c r="AG41" s="119">
        <f t="shared" si="0"/>
        <v>0</v>
      </c>
      <c r="AH41" s="157" t="str">
        <f t="shared" si="25"/>
        <v/>
      </c>
      <c r="AI41" s="166" t="str">
        <f t="shared" si="26"/>
        <v/>
      </c>
      <c r="AJ41" s="135"/>
      <c r="AK41" s="121">
        <f t="shared" si="0"/>
        <v>0</v>
      </c>
      <c r="AL41" s="158" t="str">
        <f t="shared" si="27"/>
        <v/>
      </c>
      <c r="AM41" s="167" t="str">
        <f t="shared" si="28"/>
        <v/>
      </c>
      <c r="AN41" s="136"/>
      <c r="AO41" s="123">
        <f t="shared" si="0"/>
        <v>0</v>
      </c>
      <c r="AP41" s="159" t="str">
        <f t="shared" si="29"/>
        <v/>
      </c>
      <c r="AQ41" s="168" t="str">
        <f t="shared" si="30"/>
        <v/>
      </c>
      <c r="AR41" s="137"/>
      <c r="AS41" s="125">
        <f t="shared" si="0"/>
        <v>0</v>
      </c>
      <c r="AT41" s="160" t="str">
        <f t="shared" si="31"/>
        <v/>
      </c>
      <c r="AU41" s="169" t="str">
        <f t="shared" si="32"/>
        <v/>
      </c>
      <c r="AV41" s="138"/>
      <c r="AW41" s="127">
        <f t="shared" si="0"/>
        <v>0</v>
      </c>
      <c r="AX41" s="161" t="str">
        <f t="shared" si="33"/>
        <v/>
      </c>
      <c r="AY41" s="170" t="str">
        <f t="shared" si="34"/>
        <v/>
      </c>
      <c r="AZ41" s="152">
        <f t="shared" si="35"/>
        <v>0</v>
      </c>
      <c r="BA41" s="128" t="e">
        <f t="shared" si="36"/>
        <v>#VALUE!</v>
      </c>
    </row>
    <row r="42" spans="2:53" ht="17.5" x14ac:dyDescent="0.2">
      <c r="B42" s="21">
        <v>46357</v>
      </c>
      <c r="C42" s="38">
        <v>31</v>
      </c>
      <c r="D42" s="38">
        <f t="shared" si="9"/>
        <v>744</v>
      </c>
      <c r="E42" s="38" t="str">
        <f t="shared" si="10"/>
        <v>×</v>
      </c>
      <c r="F42" s="175">
        <f t="shared" si="38"/>
        <v>132</v>
      </c>
      <c r="G42" s="176" t="str">
        <f t="shared" si="11"/>
        <v/>
      </c>
      <c r="H42" s="177">
        <f t="shared" si="37"/>
        <v>1.1499999999999999</v>
      </c>
      <c r="I42" s="182" t="str">
        <f t="shared" si="12"/>
        <v/>
      </c>
      <c r="J42" s="178"/>
      <c r="K42" s="181" t="str">
        <f t="shared" si="13"/>
        <v/>
      </c>
      <c r="L42" s="129"/>
      <c r="M42" s="107">
        <f t="shared" si="14"/>
        <v>0</v>
      </c>
      <c r="N42" s="108" t="str">
        <f t="shared" si="15"/>
        <v/>
      </c>
      <c r="O42" s="109" t="str">
        <f t="shared" si="16"/>
        <v/>
      </c>
      <c r="P42" s="130"/>
      <c r="Q42" s="111">
        <f t="shared" si="0"/>
        <v>0</v>
      </c>
      <c r="R42" s="153" t="str">
        <f t="shared" si="17"/>
        <v/>
      </c>
      <c r="S42" s="162" t="str">
        <f t="shared" si="18"/>
        <v/>
      </c>
      <c r="T42" s="131"/>
      <c r="U42" s="113">
        <f t="shared" si="0"/>
        <v>0</v>
      </c>
      <c r="V42" s="154" t="str">
        <f t="shared" si="19"/>
        <v/>
      </c>
      <c r="W42" s="163" t="str">
        <f t="shared" si="20"/>
        <v/>
      </c>
      <c r="X42" s="132"/>
      <c r="Y42" s="115">
        <f t="shared" si="0"/>
        <v>0</v>
      </c>
      <c r="Z42" s="155" t="str">
        <f t="shared" si="21"/>
        <v/>
      </c>
      <c r="AA42" s="164" t="str">
        <f t="shared" si="22"/>
        <v/>
      </c>
      <c r="AB42" s="133"/>
      <c r="AC42" s="117">
        <f t="shared" si="0"/>
        <v>0</v>
      </c>
      <c r="AD42" s="156" t="str">
        <f t="shared" si="23"/>
        <v/>
      </c>
      <c r="AE42" s="165" t="str">
        <f t="shared" si="24"/>
        <v/>
      </c>
      <c r="AF42" s="134"/>
      <c r="AG42" s="119">
        <f t="shared" si="0"/>
        <v>0</v>
      </c>
      <c r="AH42" s="157" t="str">
        <f t="shared" si="25"/>
        <v/>
      </c>
      <c r="AI42" s="166" t="str">
        <f t="shared" si="26"/>
        <v/>
      </c>
      <c r="AJ42" s="135"/>
      <c r="AK42" s="121">
        <f t="shared" si="0"/>
        <v>0</v>
      </c>
      <c r="AL42" s="158" t="str">
        <f t="shared" si="27"/>
        <v/>
      </c>
      <c r="AM42" s="167" t="str">
        <f t="shared" si="28"/>
        <v/>
      </c>
      <c r="AN42" s="136"/>
      <c r="AO42" s="123">
        <f t="shared" si="0"/>
        <v>0</v>
      </c>
      <c r="AP42" s="159" t="str">
        <f t="shared" si="29"/>
        <v/>
      </c>
      <c r="AQ42" s="168" t="str">
        <f t="shared" si="30"/>
        <v/>
      </c>
      <c r="AR42" s="137"/>
      <c r="AS42" s="125">
        <f t="shared" si="0"/>
        <v>0</v>
      </c>
      <c r="AT42" s="160" t="str">
        <f t="shared" si="31"/>
        <v/>
      </c>
      <c r="AU42" s="169" t="str">
        <f t="shared" si="32"/>
        <v/>
      </c>
      <c r="AV42" s="138"/>
      <c r="AW42" s="127">
        <f t="shared" si="0"/>
        <v>0</v>
      </c>
      <c r="AX42" s="161" t="str">
        <f t="shared" si="33"/>
        <v/>
      </c>
      <c r="AY42" s="170" t="str">
        <f t="shared" si="34"/>
        <v/>
      </c>
      <c r="AZ42" s="152">
        <f t="shared" si="35"/>
        <v>0</v>
      </c>
      <c r="BA42" s="128" t="e">
        <f t="shared" si="36"/>
        <v>#VALUE!</v>
      </c>
    </row>
    <row r="43" spans="2:53" ht="17.5" x14ac:dyDescent="0.2">
      <c r="B43" s="21">
        <v>46388</v>
      </c>
      <c r="C43" s="38">
        <v>31</v>
      </c>
      <c r="D43" s="38">
        <f t="shared" si="9"/>
        <v>744</v>
      </c>
      <c r="E43" s="38" t="str">
        <f t="shared" si="10"/>
        <v>×</v>
      </c>
      <c r="F43" s="175">
        <f t="shared" si="38"/>
        <v>132</v>
      </c>
      <c r="G43" s="176" t="str">
        <f t="shared" si="11"/>
        <v/>
      </c>
      <c r="H43" s="177">
        <f t="shared" si="37"/>
        <v>1.1499999999999999</v>
      </c>
      <c r="I43" s="182" t="str">
        <f t="shared" si="12"/>
        <v/>
      </c>
      <c r="J43" s="178"/>
      <c r="K43" s="181" t="str">
        <f t="shared" si="13"/>
        <v/>
      </c>
      <c r="L43" s="129"/>
      <c r="M43" s="107">
        <f t="shared" si="14"/>
        <v>0</v>
      </c>
      <c r="N43" s="108" t="str">
        <f t="shared" si="15"/>
        <v/>
      </c>
      <c r="O43" s="109" t="str">
        <f t="shared" si="16"/>
        <v/>
      </c>
      <c r="P43" s="130"/>
      <c r="Q43" s="111">
        <f t="shared" si="0"/>
        <v>0</v>
      </c>
      <c r="R43" s="153" t="str">
        <f t="shared" si="17"/>
        <v/>
      </c>
      <c r="S43" s="162" t="str">
        <f t="shared" si="18"/>
        <v/>
      </c>
      <c r="T43" s="131"/>
      <c r="U43" s="113">
        <f t="shared" si="0"/>
        <v>0</v>
      </c>
      <c r="V43" s="154" t="str">
        <f t="shared" si="19"/>
        <v/>
      </c>
      <c r="W43" s="163" t="str">
        <f t="shared" si="20"/>
        <v/>
      </c>
      <c r="X43" s="132"/>
      <c r="Y43" s="115">
        <f t="shared" si="0"/>
        <v>0</v>
      </c>
      <c r="Z43" s="155" t="str">
        <f t="shared" si="21"/>
        <v/>
      </c>
      <c r="AA43" s="164" t="str">
        <f t="shared" si="22"/>
        <v/>
      </c>
      <c r="AB43" s="133"/>
      <c r="AC43" s="117">
        <f t="shared" si="0"/>
        <v>0</v>
      </c>
      <c r="AD43" s="156" t="str">
        <f t="shared" si="23"/>
        <v/>
      </c>
      <c r="AE43" s="165" t="str">
        <f t="shared" si="24"/>
        <v/>
      </c>
      <c r="AF43" s="134"/>
      <c r="AG43" s="119">
        <f t="shared" si="0"/>
        <v>0</v>
      </c>
      <c r="AH43" s="157" t="str">
        <f t="shared" si="25"/>
        <v/>
      </c>
      <c r="AI43" s="166" t="str">
        <f t="shared" si="26"/>
        <v/>
      </c>
      <c r="AJ43" s="135"/>
      <c r="AK43" s="121">
        <f t="shared" si="0"/>
        <v>0</v>
      </c>
      <c r="AL43" s="158" t="str">
        <f t="shared" si="27"/>
        <v/>
      </c>
      <c r="AM43" s="167" t="str">
        <f t="shared" si="28"/>
        <v/>
      </c>
      <c r="AN43" s="136"/>
      <c r="AO43" s="123">
        <f t="shared" si="0"/>
        <v>0</v>
      </c>
      <c r="AP43" s="159" t="str">
        <f t="shared" si="29"/>
        <v/>
      </c>
      <c r="AQ43" s="168" t="str">
        <f t="shared" si="30"/>
        <v/>
      </c>
      <c r="AR43" s="137"/>
      <c r="AS43" s="125">
        <f t="shared" si="0"/>
        <v>0</v>
      </c>
      <c r="AT43" s="160" t="str">
        <f t="shared" si="31"/>
        <v/>
      </c>
      <c r="AU43" s="169" t="str">
        <f t="shared" si="32"/>
        <v/>
      </c>
      <c r="AV43" s="138"/>
      <c r="AW43" s="127">
        <f t="shared" si="0"/>
        <v>0</v>
      </c>
      <c r="AX43" s="161" t="str">
        <f t="shared" si="33"/>
        <v/>
      </c>
      <c r="AY43" s="170" t="str">
        <f t="shared" si="34"/>
        <v/>
      </c>
      <c r="AZ43" s="152">
        <f t="shared" si="35"/>
        <v>0</v>
      </c>
      <c r="BA43" s="128" t="e">
        <f t="shared" si="36"/>
        <v>#VALUE!</v>
      </c>
    </row>
    <row r="44" spans="2:53" ht="17.5" x14ac:dyDescent="0.2">
      <c r="B44" s="21">
        <v>46419</v>
      </c>
      <c r="C44" s="38">
        <v>28</v>
      </c>
      <c r="D44" s="38">
        <f t="shared" si="9"/>
        <v>672</v>
      </c>
      <c r="E44" s="38" t="str">
        <f t="shared" si="10"/>
        <v>×</v>
      </c>
      <c r="F44" s="175">
        <f t="shared" si="38"/>
        <v>132</v>
      </c>
      <c r="G44" s="176" t="str">
        <f t="shared" si="11"/>
        <v/>
      </c>
      <c r="H44" s="177">
        <f t="shared" si="37"/>
        <v>1.1499999999999999</v>
      </c>
      <c r="I44" s="182" t="str">
        <f t="shared" si="12"/>
        <v/>
      </c>
      <c r="J44" s="178"/>
      <c r="K44" s="181" t="str">
        <f t="shared" si="13"/>
        <v/>
      </c>
      <c r="L44" s="129"/>
      <c r="M44" s="107">
        <f t="shared" si="14"/>
        <v>0</v>
      </c>
      <c r="N44" s="108" t="str">
        <f t="shared" si="15"/>
        <v/>
      </c>
      <c r="O44" s="109" t="str">
        <f t="shared" si="16"/>
        <v/>
      </c>
      <c r="P44" s="130"/>
      <c r="Q44" s="111">
        <f t="shared" si="0"/>
        <v>0</v>
      </c>
      <c r="R44" s="153" t="str">
        <f t="shared" si="17"/>
        <v/>
      </c>
      <c r="S44" s="162" t="str">
        <f t="shared" si="18"/>
        <v/>
      </c>
      <c r="T44" s="131"/>
      <c r="U44" s="113">
        <f t="shared" si="0"/>
        <v>0</v>
      </c>
      <c r="V44" s="154" t="str">
        <f t="shared" si="19"/>
        <v/>
      </c>
      <c r="W44" s="163" t="str">
        <f t="shared" si="20"/>
        <v/>
      </c>
      <c r="X44" s="132"/>
      <c r="Y44" s="115">
        <f t="shared" si="0"/>
        <v>0</v>
      </c>
      <c r="Z44" s="155" t="str">
        <f t="shared" si="21"/>
        <v/>
      </c>
      <c r="AA44" s="164" t="str">
        <f t="shared" si="22"/>
        <v/>
      </c>
      <c r="AB44" s="133"/>
      <c r="AC44" s="117">
        <f t="shared" si="0"/>
        <v>0</v>
      </c>
      <c r="AD44" s="156" t="str">
        <f t="shared" si="23"/>
        <v/>
      </c>
      <c r="AE44" s="165" t="str">
        <f t="shared" si="24"/>
        <v/>
      </c>
      <c r="AF44" s="134"/>
      <c r="AG44" s="119">
        <f t="shared" si="0"/>
        <v>0</v>
      </c>
      <c r="AH44" s="157" t="str">
        <f t="shared" si="25"/>
        <v/>
      </c>
      <c r="AI44" s="166" t="str">
        <f t="shared" si="26"/>
        <v/>
      </c>
      <c r="AJ44" s="135"/>
      <c r="AK44" s="121">
        <f t="shared" si="0"/>
        <v>0</v>
      </c>
      <c r="AL44" s="158" t="str">
        <f t="shared" si="27"/>
        <v/>
      </c>
      <c r="AM44" s="167" t="str">
        <f t="shared" si="28"/>
        <v/>
      </c>
      <c r="AN44" s="136"/>
      <c r="AO44" s="123">
        <f t="shared" si="0"/>
        <v>0</v>
      </c>
      <c r="AP44" s="159" t="str">
        <f t="shared" si="29"/>
        <v/>
      </c>
      <c r="AQ44" s="168" t="str">
        <f t="shared" si="30"/>
        <v/>
      </c>
      <c r="AR44" s="137"/>
      <c r="AS44" s="125">
        <f t="shared" si="0"/>
        <v>0</v>
      </c>
      <c r="AT44" s="160" t="str">
        <f t="shared" si="31"/>
        <v/>
      </c>
      <c r="AU44" s="169" t="str">
        <f t="shared" si="32"/>
        <v/>
      </c>
      <c r="AV44" s="138"/>
      <c r="AW44" s="127">
        <f t="shared" si="0"/>
        <v>0</v>
      </c>
      <c r="AX44" s="161" t="str">
        <f t="shared" si="33"/>
        <v/>
      </c>
      <c r="AY44" s="170" t="str">
        <f t="shared" si="34"/>
        <v/>
      </c>
      <c r="AZ44" s="152">
        <f t="shared" si="35"/>
        <v>0</v>
      </c>
      <c r="BA44" s="128" t="e">
        <f t="shared" si="36"/>
        <v>#VALUE!</v>
      </c>
    </row>
    <row r="45" spans="2:53" ht="18" thickBot="1" x14ac:dyDescent="0.25">
      <c r="B45" s="21">
        <v>46447</v>
      </c>
      <c r="C45" s="38">
        <v>31</v>
      </c>
      <c r="D45" s="38">
        <f t="shared" si="9"/>
        <v>744</v>
      </c>
      <c r="E45" s="38" t="str">
        <f t="shared" si="10"/>
        <v>×</v>
      </c>
      <c r="F45" s="175">
        <f t="shared" si="38"/>
        <v>132</v>
      </c>
      <c r="G45" s="179" t="str">
        <f t="shared" si="11"/>
        <v/>
      </c>
      <c r="H45" s="177">
        <f t="shared" si="37"/>
        <v>1.1499999999999999</v>
      </c>
      <c r="I45" s="183" t="str">
        <f t="shared" si="12"/>
        <v/>
      </c>
      <c r="J45" s="180"/>
      <c r="K45" s="181" t="str">
        <f t="shared" si="13"/>
        <v/>
      </c>
      <c r="L45" s="139"/>
      <c r="M45" s="107">
        <f t="shared" si="14"/>
        <v>0</v>
      </c>
      <c r="N45" s="108" t="str">
        <f t="shared" si="15"/>
        <v/>
      </c>
      <c r="O45" s="109" t="str">
        <f t="shared" si="16"/>
        <v/>
      </c>
      <c r="P45" s="140"/>
      <c r="Q45" s="111">
        <f t="shared" si="0"/>
        <v>0</v>
      </c>
      <c r="R45" s="153" t="str">
        <f t="shared" si="17"/>
        <v/>
      </c>
      <c r="S45" s="162" t="str">
        <f t="shared" si="18"/>
        <v/>
      </c>
      <c r="T45" s="141"/>
      <c r="U45" s="113">
        <f t="shared" si="0"/>
        <v>0</v>
      </c>
      <c r="V45" s="154" t="str">
        <f t="shared" si="19"/>
        <v/>
      </c>
      <c r="W45" s="163" t="str">
        <f t="shared" si="20"/>
        <v/>
      </c>
      <c r="X45" s="142"/>
      <c r="Y45" s="115">
        <f t="shared" si="0"/>
        <v>0</v>
      </c>
      <c r="Z45" s="155" t="str">
        <f t="shared" si="21"/>
        <v/>
      </c>
      <c r="AA45" s="164" t="str">
        <f t="shared" si="22"/>
        <v/>
      </c>
      <c r="AB45" s="143"/>
      <c r="AC45" s="117">
        <f t="shared" si="0"/>
        <v>0</v>
      </c>
      <c r="AD45" s="156" t="str">
        <f t="shared" si="23"/>
        <v/>
      </c>
      <c r="AE45" s="165" t="str">
        <f t="shared" si="24"/>
        <v/>
      </c>
      <c r="AF45" s="144"/>
      <c r="AG45" s="119">
        <f t="shared" si="0"/>
        <v>0</v>
      </c>
      <c r="AH45" s="157" t="str">
        <f t="shared" si="25"/>
        <v/>
      </c>
      <c r="AI45" s="166" t="str">
        <f t="shared" si="26"/>
        <v/>
      </c>
      <c r="AJ45" s="145"/>
      <c r="AK45" s="121">
        <f t="shared" si="0"/>
        <v>0</v>
      </c>
      <c r="AL45" s="158" t="str">
        <f t="shared" si="27"/>
        <v/>
      </c>
      <c r="AM45" s="167" t="str">
        <f t="shared" si="28"/>
        <v/>
      </c>
      <c r="AN45" s="146"/>
      <c r="AO45" s="123">
        <f t="shared" si="0"/>
        <v>0</v>
      </c>
      <c r="AP45" s="159" t="str">
        <f t="shared" si="29"/>
        <v/>
      </c>
      <c r="AQ45" s="168" t="str">
        <f t="shared" si="30"/>
        <v/>
      </c>
      <c r="AR45" s="147"/>
      <c r="AS45" s="125">
        <f t="shared" si="0"/>
        <v>0</v>
      </c>
      <c r="AT45" s="160" t="str">
        <f t="shared" si="31"/>
        <v/>
      </c>
      <c r="AU45" s="169" t="str">
        <f t="shared" si="32"/>
        <v/>
      </c>
      <c r="AV45" s="148"/>
      <c r="AW45" s="127">
        <f t="shared" si="0"/>
        <v>0</v>
      </c>
      <c r="AX45" s="161" t="str">
        <f t="shared" si="33"/>
        <v/>
      </c>
      <c r="AY45" s="170" t="str">
        <f t="shared" si="34"/>
        <v/>
      </c>
      <c r="AZ45" s="152">
        <f t="shared" si="35"/>
        <v>0</v>
      </c>
      <c r="BA45" s="149" t="e">
        <f t="shared" si="36"/>
        <v>#VALUE!</v>
      </c>
    </row>
    <row r="46" spans="2:53" ht="18" thickBot="1" x14ac:dyDescent="0.25">
      <c r="B46" s="16" t="s">
        <v>120</v>
      </c>
      <c r="C46" s="17"/>
      <c r="D46" s="17"/>
      <c r="E46" s="17"/>
      <c r="F46" s="17"/>
      <c r="G46" s="17"/>
      <c r="H46" s="17"/>
      <c r="I46" s="17"/>
      <c r="J46" s="17"/>
      <c r="K46" s="17"/>
      <c r="L46" s="150"/>
      <c r="M46" s="45"/>
      <c r="N46" s="150"/>
      <c r="O46" s="45"/>
      <c r="P46" s="45"/>
      <c r="Q46" s="45"/>
      <c r="R46" s="150"/>
      <c r="S46" s="45"/>
      <c r="T46" s="45"/>
      <c r="U46" s="45"/>
      <c r="V46" s="150"/>
      <c r="W46" s="45"/>
      <c r="X46" s="45"/>
      <c r="Y46" s="45"/>
      <c r="Z46" s="150"/>
      <c r="AA46" s="45"/>
      <c r="AB46" s="45"/>
      <c r="AC46" s="45"/>
      <c r="AD46" s="150"/>
      <c r="AE46" s="45"/>
      <c r="AF46" s="45"/>
      <c r="AG46" s="45"/>
      <c r="AH46" s="150"/>
      <c r="AI46" s="45"/>
      <c r="AJ46" s="45"/>
      <c r="AK46" s="45"/>
      <c r="AL46" s="150"/>
      <c r="AM46" s="45"/>
      <c r="AN46" s="45"/>
      <c r="AO46" s="45"/>
      <c r="AP46" s="150"/>
      <c r="AQ46" s="45"/>
      <c r="AR46" s="45"/>
      <c r="AS46" s="45"/>
      <c r="AT46" s="150"/>
      <c r="AU46" s="45"/>
      <c r="AV46" s="45"/>
      <c r="AW46" s="45"/>
      <c r="AX46" s="150"/>
      <c r="AY46" s="45"/>
      <c r="AZ46" s="188"/>
      <c r="BA46" s="151" t="e">
        <f>IF(AZ34="","",SUM(BA34:BA45))</f>
        <v>#VALUE!</v>
      </c>
    </row>
    <row r="47" spans="2:53" ht="17.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8"/>
    </row>
    <row r="48" spans="2:53" ht="17.5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8"/>
    </row>
    <row r="49" spans="2:53" ht="18" thickBo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23.5" thickTop="1" thickBot="1" x14ac:dyDescent="0.25">
      <c r="B50" s="18" t="s">
        <v>121</v>
      </c>
      <c r="C50" s="18"/>
      <c r="D50" s="18"/>
      <c r="E50" s="18"/>
      <c r="F50" s="18"/>
      <c r="G50" s="18"/>
      <c r="H50" s="18"/>
      <c r="I50" s="18"/>
      <c r="J50" s="208" t="e">
        <f>IF(BA46="","",BA46)</f>
        <v>#VALUE!</v>
      </c>
      <c r="K50" s="209"/>
      <c r="L50" s="210"/>
      <c r="M50" s="18" t="str">
        <f>IF($F$6="税抜き単価","＝入札書記載金額","")</f>
        <v/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1"/>
      <c r="BA50" s="1"/>
    </row>
    <row r="51" spans="2:53" ht="23.5" thickTop="1" thickBot="1" x14ac:dyDescent="0.25">
      <c r="B51" s="18" t="str">
        <f>IF($F$6="税抜き単価","","入札金額（Ｔ）＝（Ｓ）の110分の100に相当する金額")</f>
        <v>入札金額（Ｔ）＝（Ｓ）の110分の100に相当する金額</v>
      </c>
      <c r="C51" s="18"/>
      <c r="D51" s="18"/>
      <c r="E51" s="18"/>
      <c r="F51" s="18"/>
      <c r="G51" s="18"/>
      <c r="H51" s="18"/>
      <c r="I51" s="18"/>
      <c r="J51" s="208" t="e">
        <f>IF($F$6="税抜き単価","",(IF(J50="","",ROUNDUP(J50/110*100,0))))</f>
        <v>#VALUE!</v>
      </c>
      <c r="K51" s="209"/>
      <c r="L51" s="210"/>
      <c r="M51" s="18" t="str">
        <f>IF($F$6="税込み単価","＝入札書記載金額","")</f>
        <v>＝入札書記載金額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"/>
      <c r="BA51" s="1"/>
    </row>
    <row r="52" spans="2:53" ht="18" thickTop="1" x14ac:dyDescent="0.2">
      <c r="B52" s="189"/>
      <c r="C52" s="189"/>
      <c r="D52" s="189"/>
      <c r="E52" s="189"/>
      <c r="F52" s="189"/>
      <c r="G52" s="189"/>
      <c r="H52" s="189"/>
      <c r="I52" s="189"/>
      <c r="J52" s="190"/>
      <c r="K52" s="189"/>
      <c r="L52" s="189"/>
      <c r="M52" s="18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5" x14ac:dyDescent="0.2">
      <c r="B53" s="189" t="s">
        <v>99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5" x14ac:dyDescent="0.2">
      <c r="B54" s="189" t="s">
        <v>132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5" x14ac:dyDescent="0.2">
      <c r="B55" s="189" t="s">
        <v>133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5" x14ac:dyDescent="0.2">
      <c r="B56" s="189" t="s">
        <v>134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5" x14ac:dyDescent="0.2">
      <c r="B57" s="189" t="s">
        <v>28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x14ac:dyDescent="0.2"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</row>
  </sheetData>
  <mergeCells count="56">
    <mergeCell ref="L4:P4"/>
    <mergeCell ref="L29:AA29"/>
    <mergeCell ref="B10:C10"/>
    <mergeCell ref="B11:C11"/>
    <mergeCell ref="J50:L50"/>
    <mergeCell ref="F6:H6"/>
    <mergeCell ref="D17:E17"/>
    <mergeCell ref="D18:E18"/>
    <mergeCell ref="D25:E25"/>
    <mergeCell ref="D26:E26"/>
    <mergeCell ref="F15:L16"/>
    <mergeCell ref="F17:L17"/>
    <mergeCell ref="F18:L18"/>
    <mergeCell ref="F19:L19"/>
    <mergeCell ref="F20:L20"/>
    <mergeCell ref="F21:L21"/>
    <mergeCell ref="J51:L51"/>
    <mergeCell ref="X30:AA30"/>
    <mergeCell ref="D10:E11"/>
    <mergeCell ref="B29:B33"/>
    <mergeCell ref="F29:K29"/>
    <mergeCell ref="F30:I30"/>
    <mergeCell ref="J30:J31"/>
    <mergeCell ref="H31:H32"/>
    <mergeCell ref="L30:O30"/>
    <mergeCell ref="P30:S30"/>
    <mergeCell ref="T30:W30"/>
    <mergeCell ref="D19:E19"/>
    <mergeCell ref="D23:E23"/>
    <mergeCell ref="D24:E24"/>
    <mergeCell ref="D15:E15"/>
    <mergeCell ref="D16:E16"/>
    <mergeCell ref="AV30:AY30"/>
    <mergeCell ref="AB30:AE30"/>
    <mergeCell ref="AF30:AI30"/>
    <mergeCell ref="AJ30:AM30"/>
    <mergeCell ref="AN30:AQ30"/>
    <mergeCell ref="AR30:AU30"/>
    <mergeCell ref="F22:L22"/>
    <mergeCell ref="F23:L23"/>
    <mergeCell ref="F24:L24"/>
    <mergeCell ref="F25:L25"/>
    <mergeCell ref="F26:L26"/>
    <mergeCell ref="B17:C17"/>
    <mergeCell ref="B18:C18"/>
    <mergeCell ref="B19:C19"/>
    <mergeCell ref="B20:C20"/>
    <mergeCell ref="B21:C21"/>
    <mergeCell ref="B23:C23"/>
    <mergeCell ref="B24:C24"/>
    <mergeCell ref="B25:C25"/>
    <mergeCell ref="B26:C26"/>
    <mergeCell ref="D20:E20"/>
    <mergeCell ref="D21:E21"/>
    <mergeCell ref="D22:E22"/>
    <mergeCell ref="B22:C22"/>
  </mergeCells>
  <phoneticPr fontId="13"/>
  <dataValidations count="1">
    <dataValidation type="list" allowBlank="1" showInputMessage="1" showErrorMessage="1" sqref="F6" xr:uid="{00000000-0002-0000-0000-000000000000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8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BD6A-3A14-40EC-84AE-5F1F896E6C88}">
  <sheetPr>
    <pageSetUpPr fitToPage="1"/>
  </sheetPr>
  <dimension ref="B1:BA57"/>
  <sheetViews>
    <sheetView showGridLines="0" zoomScale="60" zoomScaleNormal="60" zoomScaleSheetLayoutView="80" workbookViewId="0">
      <selection activeCell="I9" sqref="I9"/>
    </sheetView>
  </sheetViews>
  <sheetFormatPr defaultRowHeight="13" x14ac:dyDescent="0.2"/>
  <cols>
    <col min="1" max="1" width="3.90625" customWidth="1"/>
    <col min="2" max="2" width="15.453125" customWidth="1"/>
    <col min="3" max="3" width="5.1796875" bestFit="1" customWidth="1"/>
    <col min="4" max="4" width="9.26953125" customWidth="1"/>
    <col min="5" max="6" width="8.81640625" bestFit="1" customWidth="1"/>
    <col min="7" max="7" width="9.7265625" bestFit="1" customWidth="1"/>
    <col min="8" max="8" width="6.26953125" bestFit="1" customWidth="1"/>
    <col min="9" max="9" width="19.26953125" customWidth="1"/>
    <col min="10" max="10" width="12.54296875" customWidth="1"/>
    <col min="11" max="11" width="21.1796875" bestFit="1" customWidth="1"/>
    <col min="12" max="12" width="10.6328125" customWidth="1"/>
    <col min="13" max="13" width="15.6328125" customWidth="1"/>
    <col min="14" max="14" width="9.7265625" bestFit="1" customWidth="1"/>
    <col min="15" max="15" width="15.54296875" bestFit="1" customWidth="1"/>
    <col min="16" max="16" width="10.6328125" bestFit="1" customWidth="1"/>
    <col min="17" max="17" width="15.81640625" customWidth="1"/>
    <col min="18" max="18" width="9.7265625" bestFit="1" customWidth="1"/>
    <col min="19" max="19" width="15.54296875" bestFit="1" customWidth="1"/>
    <col min="20" max="20" width="10.6328125" bestFit="1" customWidth="1"/>
    <col min="21" max="21" width="15.81640625" bestFit="1" customWidth="1"/>
    <col min="22" max="22" width="9.7265625" bestFit="1" customWidth="1"/>
    <col min="23" max="23" width="15.54296875" bestFit="1" customWidth="1"/>
    <col min="24" max="24" width="10.6328125" bestFit="1" customWidth="1"/>
    <col min="25" max="25" width="15.81640625" bestFit="1" customWidth="1"/>
    <col min="26" max="26" width="9.7265625" bestFit="1" customWidth="1"/>
    <col min="27" max="27" width="15.54296875" bestFit="1" customWidth="1"/>
    <col min="28" max="28" width="10.6328125" customWidth="1"/>
    <col min="29" max="29" width="15.81640625" customWidth="1"/>
    <col min="30" max="30" width="9.7265625" customWidth="1"/>
    <col min="31" max="31" width="15.54296875" customWidth="1"/>
    <col min="32" max="32" width="10.6328125" customWidth="1"/>
    <col min="33" max="33" width="15.81640625" customWidth="1"/>
    <col min="34" max="34" width="9.7265625" customWidth="1"/>
    <col min="35" max="35" width="15.54296875" customWidth="1"/>
    <col min="36" max="36" width="10.6328125" customWidth="1"/>
    <col min="37" max="37" width="15.81640625" customWidth="1"/>
    <col min="38" max="38" width="9.7265625" customWidth="1"/>
    <col min="39" max="39" width="15.54296875" customWidth="1"/>
    <col min="40" max="40" width="10.6328125" customWidth="1"/>
    <col min="41" max="41" width="15.81640625" customWidth="1"/>
    <col min="42" max="42" width="9.7265625" customWidth="1"/>
    <col min="43" max="43" width="15.54296875" customWidth="1"/>
    <col min="44" max="44" width="10.6328125" customWidth="1"/>
    <col min="45" max="45" width="15.81640625" customWidth="1"/>
    <col min="46" max="46" width="9.7265625" customWidth="1"/>
    <col min="47" max="47" width="15.54296875" customWidth="1"/>
    <col min="48" max="48" width="10.6328125" customWidth="1"/>
    <col min="49" max="49" width="18.26953125" customWidth="1"/>
    <col min="50" max="50" width="9.7265625" customWidth="1"/>
    <col min="51" max="51" width="15.6328125" customWidth="1"/>
    <col min="52" max="52" width="21.453125" bestFit="1" customWidth="1"/>
    <col min="53" max="53" width="14.1796875" bestFit="1" customWidth="1"/>
  </cols>
  <sheetData>
    <row r="1" spans="2:53" ht="17.5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 t="s">
        <v>1</v>
      </c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2:53" ht="28.5" x14ac:dyDescent="0.2"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</row>
    <row r="3" spans="2:53" ht="18.7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1"/>
    </row>
    <row r="4" spans="2:53" ht="25.5" x14ac:dyDescent="0.2">
      <c r="B4" s="20" t="s">
        <v>29</v>
      </c>
      <c r="C4" s="20"/>
      <c r="D4" s="20"/>
      <c r="E4" s="20"/>
      <c r="F4" s="1"/>
      <c r="G4" s="1"/>
      <c r="H4" s="1"/>
      <c r="I4" s="1"/>
      <c r="J4" s="1"/>
      <c r="K4" s="22" t="s">
        <v>110</v>
      </c>
      <c r="L4" s="229" t="s">
        <v>112</v>
      </c>
      <c r="M4" s="229"/>
      <c r="N4" s="229"/>
      <c r="O4" s="229"/>
      <c r="P4" s="229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5"/>
      <c r="BA4" s="55"/>
    </row>
    <row r="5" spans="2:53" ht="19.5" customHeight="1" thickBot="1" x14ac:dyDescent="0.25">
      <c r="B5" s="20"/>
      <c r="C5" s="20"/>
      <c r="D5" s="20"/>
      <c r="E5" s="20"/>
      <c r="F5" s="1"/>
      <c r="G5" s="1"/>
      <c r="H5" s="1"/>
      <c r="I5" s="1"/>
      <c r="J5" s="1"/>
      <c r="K5" s="1"/>
      <c r="L5" s="1"/>
      <c r="M5" s="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34"/>
      <c r="BA5" s="34"/>
    </row>
    <row r="6" spans="2:53" ht="23" thickBot="1" x14ac:dyDescent="0.25">
      <c r="B6" s="6" t="s">
        <v>3</v>
      </c>
      <c r="C6" s="6"/>
      <c r="D6" s="6"/>
      <c r="E6" s="6"/>
      <c r="F6" s="234" t="s">
        <v>4</v>
      </c>
      <c r="G6" s="235"/>
      <c r="H6" s="236"/>
      <c r="J6" s="1"/>
      <c r="K6" s="1"/>
      <c r="L6" s="1"/>
      <c r="M6" s="1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34"/>
      <c r="BA6" s="34"/>
    </row>
    <row r="7" spans="2:53" ht="17.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2:53" ht="19" x14ac:dyDescent="0.2">
      <c r="B8" s="6" t="s">
        <v>5</v>
      </c>
      <c r="C8" s="6"/>
      <c r="D8" s="23" t="str">
        <f>IF($F$6="税込み単価","（税込み金額で記入）","（税抜き金額で記入）")</f>
        <v>（税込み金額で記入）</v>
      </c>
      <c r="E8" s="23"/>
      <c r="H8" s="28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2:53" ht="18" thickBot="1" x14ac:dyDescent="0.25">
      <c r="B9" s="2"/>
      <c r="C9" s="2"/>
      <c r="D9" s="2"/>
      <c r="E9" s="2"/>
      <c r="H9" s="2"/>
      <c r="I9" s="2"/>
      <c r="J9" s="2"/>
      <c r="K9" s="2"/>
      <c r="L9" s="2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2:53" ht="17.5" x14ac:dyDescent="0.2">
      <c r="B10" s="230" t="s">
        <v>6</v>
      </c>
      <c r="C10" s="231"/>
      <c r="D10" s="212">
        <v>2000</v>
      </c>
      <c r="E10" s="213"/>
      <c r="H10" s="3"/>
      <c r="I10" s="3"/>
      <c r="J10" s="1"/>
      <c r="K10" s="4"/>
      <c r="L10" s="4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2:53" ht="18" thickBot="1" x14ac:dyDescent="0.25">
      <c r="B11" s="232" t="s">
        <v>7</v>
      </c>
      <c r="C11" s="233"/>
      <c r="D11" s="214"/>
      <c r="E11" s="215"/>
      <c r="H11" s="3"/>
      <c r="I11" s="3"/>
      <c r="J11" s="4"/>
      <c r="K11" s="4"/>
      <c r="L11" s="4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2:53" ht="17.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2:53" ht="19" x14ac:dyDescent="0.2">
      <c r="B13" s="6" t="s">
        <v>85</v>
      </c>
      <c r="C13" s="23" t="str">
        <f>IF($F$6="税込み単価","（税込み金額で記入）","（税抜き金額で記入）")</f>
        <v>（税込み金額で記入）</v>
      </c>
      <c r="D13" s="23"/>
      <c r="E13" s="28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2:53" ht="17.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2:53" ht="17.5" x14ac:dyDescent="0.2">
      <c r="B15" s="1"/>
      <c r="C15" s="1"/>
      <c r="D15" s="227" t="s">
        <v>86</v>
      </c>
      <c r="E15" s="227"/>
      <c r="F15" s="192" t="s">
        <v>87</v>
      </c>
      <c r="G15" s="192"/>
      <c r="H15" s="192"/>
      <c r="I15" s="192"/>
      <c r="J15" s="192"/>
      <c r="K15" s="192"/>
      <c r="L15" s="19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2:53" ht="18" thickBot="1" x14ac:dyDescent="0.25">
      <c r="B16" s="1"/>
      <c r="C16" s="1"/>
      <c r="D16" s="228" t="s">
        <v>88</v>
      </c>
      <c r="E16" s="228"/>
      <c r="F16" s="227"/>
      <c r="G16" s="227"/>
      <c r="H16" s="227"/>
      <c r="I16" s="227"/>
      <c r="J16" s="227"/>
      <c r="K16" s="227"/>
      <c r="L16" s="227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2:53" ht="17.5" x14ac:dyDescent="0.2">
      <c r="B17" s="192" t="s">
        <v>89</v>
      </c>
      <c r="C17" s="193"/>
      <c r="D17" s="237">
        <v>16.37</v>
      </c>
      <c r="E17" s="238"/>
      <c r="F17" s="241" t="s">
        <v>114</v>
      </c>
      <c r="G17" s="242"/>
      <c r="H17" s="242"/>
      <c r="I17" s="242"/>
      <c r="J17" s="242"/>
      <c r="K17" s="242"/>
      <c r="L17" s="243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2:53" ht="17.5" x14ac:dyDescent="0.2">
      <c r="B18" s="192" t="s">
        <v>90</v>
      </c>
      <c r="C18" s="193"/>
      <c r="D18" s="194">
        <v>16.37</v>
      </c>
      <c r="E18" s="195"/>
      <c r="F18" s="196" t="s">
        <v>115</v>
      </c>
      <c r="G18" s="197"/>
      <c r="H18" s="197"/>
      <c r="I18" s="197"/>
      <c r="J18" s="197"/>
      <c r="K18" s="197"/>
      <c r="L18" s="198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2:53" ht="17.5" x14ac:dyDescent="0.2">
      <c r="B19" s="192" t="s">
        <v>91</v>
      </c>
      <c r="C19" s="193"/>
      <c r="D19" s="194">
        <v>16.37</v>
      </c>
      <c r="E19" s="195"/>
      <c r="F19" s="196" t="s">
        <v>116</v>
      </c>
      <c r="G19" s="197"/>
      <c r="H19" s="197"/>
      <c r="I19" s="197"/>
      <c r="J19" s="197"/>
      <c r="K19" s="197"/>
      <c r="L19" s="198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2:53" ht="17.5" x14ac:dyDescent="0.2">
      <c r="B20" s="192" t="s">
        <v>92</v>
      </c>
      <c r="C20" s="193"/>
      <c r="D20" s="194">
        <v>16.190000000000001</v>
      </c>
      <c r="E20" s="195"/>
      <c r="F20" s="196" t="s">
        <v>111</v>
      </c>
      <c r="G20" s="197"/>
      <c r="H20" s="197"/>
      <c r="I20" s="197"/>
      <c r="J20" s="197"/>
      <c r="K20" s="197"/>
      <c r="L20" s="198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ht="17.5" x14ac:dyDescent="0.2">
      <c r="B21" s="192" t="s">
        <v>93</v>
      </c>
      <c r="C21" s="193"/>
      <c r="D21" s="194"/>
      <c r="E21" s="195"/>
      <c r="F21" s="196"/>
      <c r="G21" s="197"/>
      <c r="H21" s="197"/>
      <c r="I21" s="197"/>
      <c r="J21" s="197"/>
      <c r="K21" s="197"/>
      <c r="L21" s="198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2:53" ht="17.5" x14ac:dyDescent="0.2">
      <c r="B22" s="192" t="s">
        <v>94</v>
      </c>
      <c r="C22" s="193"/>
      <c r="D22" s="194"/>
      <c r="E22" s="195"/>
      <c r="F22" s="196"/>
      <c r="G22" s="197"/>
      <c r="H22" s="197"/>
      <c r="I22" s="197"/>
      <c r="J22" s="197"/>
      <c r="K22" s="197"/>
      <c r="L22" s="198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2:53" ht="17.5" x14ac:dyDescent="0.2">
      <c r="B23" s="192" t="s">
        <v>95</v>
      </c>
      <c r="C23" s="193"/>
      <c r="D23" s="194"/>
      <c r="E23" s="195"/>
      <c r="F23" s="196"/>
      <c r="G23" s="197"/>
      <c r="H23" s="197"/>
      <c r="I23" s="197"/>
      <c r="J23" s="197"/>
      <c r="K23" s="197"/>
      <c r="L23" s="198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2:53" ht="17.5" x14ac:dyDescent="0.2">
      <c r="B24" s="192" t="s">
        <v>96</v>
      </c>
      <c r="C24" s="193"/>
      <c r="D24" s="194"/>
      <c r="E24" s="195"/>
      <c r="F24" s="196"/>
      <c r="G24" s="197"/>
      <c r="H24" s="197"/>
      <c r="I24" s="197"/>
      <c r="J24" s="197"/>
      <c r="K24" s="197"/>
      <c r="L24" s="198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2:53" ht="17.5" x14ac:dyDescent="0.2">
      <c r="B25" s="192" t="s">
        <v>97</v>
      </c>
      <c r="C25" s="193"/>
      <c r="D25" s="194"/>
      <c r="E25" s="195"/>
      <c r="F25" s="196"/>
      <c r="G25" s="197"/>
      <c r="H25" s="197"/>
      <c r="I25" s="197"/>
      <c r="J25" s="197"/>
      <c r="K25" s="197"/>
      <c r="L25" s="198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2:53" ht="18" thickBot="1" x14ac:dyDescent="0.25">
      <c r="B26" s="192" t="s">
        <v>98</v>
      </c>
      <c r="C26" s="193"/>
      <c r="D26" s="239"/>
      <c r="E26" s="240"/>
      <c r="F26" s="199"/>
      <c r="G26" s="200"/>
      <c r="H26" s="200"/>
      <c r="I26" s="200"/>
      <c r="J26" s="200"/>
      <c r="K26" s="200"/>
      <c r="L26" s="20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2:53" ht="17.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2:53" ht="19" x14ac:dyDescent="0.2">
      <c r="B28" s="11" t="s">
        <v>79</v>
      </c>
      <c r="C28" s="11"/>
      <c r="D28" s="11"/>
      <c r="E28" s="11"/>
      <c r="F28" s="7"/>
      <c r="G28" s="7"/>
      <c r="H28" s="7"/>
      <c r="I28" s="7"/>
      <c r="J28" s="7"/>
      <c r="K28" s="7"/>
      <c r="L28" s="7"/>
      <c r="M28" s="12"/>
      <c r="N28" s="3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1"/>
    </row>
    <row r="29" spans="2:53" ht="17.5" x14ac:dyDescent="0.2">
      <c r="B29" s="216" t="s">
        <v>9</v>
      </c>
      <c r="C29" s="37"/>
      <c r="D29" s="37"/>
      <c r="E29" s="37"/>
      <c r="F29" s="193" t="s">
        <v>10</v>
      </c>
      <c r="G29" s="219"/>
      <c r="H29" s="219"/>
      <c r="I29" s="219"/>
      <c r="J29" s="219"/>
      <c r="K29" s="220"/>
      <c r="L29" s="193" t="s">
        <v>11</v>
      </c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6"/>
      <c r="BA29" s="24"/>
    </row>
    <row r="30" spans="2:53" ht="18.75" customHeight="1" x14ac:dyDescent="0.2">
      <c r="B30" s="217"/>
      <c r="C30" s="104"/>
      <c r="D30" s="15"/>
      <c r="E30" s="15"/>
      <c r="F30" s="193" t="s">
        <v>12</v>
      </c>
      <c r="G30" s="219"/>
      <c r="H30" s="219"/>
      <c r="I30" s="220"/>
      <c r="J30" s="221" t="s">
        <v>84</v>
      </c>
      <c r="K30" s="184" t="s">
        <v>122</v>
      </c>
      <c r="L30" s="224" t="s">
        <v>100</v>
      </c>
      <c r="M30" s="224"/>
      <c r="N30" s="224"/>
      <c r="O30" s="224"/>
      <c r="P30" s="225" t="s">
        <v>101</v>
      </c>
      <c r="Q30" s="225"/>
      <c r="R30" s="225"/>
      <c r="S30" s="225"/>
      <c r="T30" s="226" t="s">
        <v>102</v>
      </c>
      <c r="U30" s="226"/>
      <c r="V30" s="226"/>
      <c r="W30" s="226"/>
      <c r="X30" s="211" t="s">
        <v>103</v>
      </c>
      <c r="Y30" s="211"/>
      <c r="Z30" s="211"/>
      <c r="AA30" s="211"/>
      <c r="AB30" s="203" t="s">
        <v>104</v>
      </c>
      <c r="AC30" s="203"/>
      <c r="AD30" s="203"/>
      <c r="AE30" s="203"/>
      <c r="AF30" s="204" t="s">
        <v>105</v>
      </c>
      <c r="AG30" s="204"/>
      <c r="AH30" s="204"/>
      <c r="AI30" s="204"/>
      <c r="AJ30" s="205" t="s">
        <v>106</v>
      </c>
      <c r="AK30" s="205"/>
      <c r="AL30" s="205"/>
      <c r="AM30" s="205"/>
      <c r="AN30" s="206" t="s">
        <v>107</v>
      </c>
      <c r="AO30" s="206"/>
      <c r="AP30" s="206"/>
      <c r="AQ30" s="206"/>
      <c r="AR30" s="207" t="s">
        <v>108</v>
      </c>
      <c r="AS30" s="207"/>
      <c r="AT30" s="207"/>
      <c r="AU30" s="207"/>
      <c r="AV30" s="202" t="s">
        <v>109</v>
      </c>
      <c r="AW30" s="202"/>
      <c r="AX30" s="202"/>
      <c r="AY30" s="202"/>
      <c r="AZ30" s="187" t="s">
        <v>123</v>
      </c>
      <c r="BA30" s="25"/>
    </row>
    <row r="31" spans="2:53" ht="18.75" customHeight="1" x14ac:dyDescent="0.2">
      <c r="B31" s="217"/>
      <c r="C31" s="15" t="s">
        <v>32</v>
      </c>
      <c r="D31" s="15" t="s">
        <v>35</v>
      </c>
      <c r="E31" s="15" t="s">
        <v>36</v>
      </c>
      <c r="F31" s="15" t="s">
        <v>13</v>
      </c>
      <c r="G31" s="30" t="s">
        <v>14</v>
      </c>
      <c r="H31" s="222" t="s">
        <v>34</v>
      </c>
      <c r="I31" s="13" t="s">
        <v>15</v>
      </c>
      <c r="J31" s="217"/>
      <c r="K31" s="185" t="s">
        <v>16</v>
      </c>
      <c r="L31" s="39" t="s">
        <v>33</v>
      </c>
      <c r="M31" s="40" t="s">
        <v>17</v>
      </c>
      <c r="N31" s="40" t="s">
        <v>14</v>
      </c>
      <c r="O31" s="40" t="s">
        <v>18</v>
      </c>
      <c r="P31" s="48" t="s">
        <v>33</v>
      </c>
      <c r="Q31" s="49" t="s">
        <v>17</v>
      </c>
      <c r="R31" s="49" t="s">
        <v>14</v>
      </c>
      <c r="S31" s="49" t="s">
        <v>18</v>
      </c>
      <c r="T31" s="80" t="s">
        <v>33</v>
      </c>
      <c r="U31" s="81" t="s">
        <v>17</v>
      </c>
      <c r="V31" s="81" t="s">
        <v>14</v>
      </c>
      <c r="W31" s="81" t="s">
        <v>18</v>
      </c>
      <c r="X31" s="83" t="s">
        <v>33</v>
      </c>
      <c r="Y31" s="84" t="s">
        <v>17</v>
      </c>
      <c r="Z31" s="84" t="s">
        <v>14</v>
      </c>
      <c r="AA31" s="84" t="s">
        <v>18</v>
      </c>
      <c r="AB31" s="86" t="s">
        <v>33</v>
      </c>
      <c r="AC31" s="87" t="s">
        <v>17</v>
      </c>
      <c r="AD31" s="87" t="s">
        <v>14</v>
      </c>
      <c r="AE31" s="87" t="s">
        <v>18</v>
      </c>
      <c r="AF31" s="89" t="s">
        <v>33</v>
      </c>
      <c r="AG31" s="90" t="s">
        <v>17</v>
      </c>
      <c r="AH31" s="90" t="s">
        <v>14</v>
      </c>
      <c r="AI31" s="90" t="s">
        <v>18</v>
      </c>
      <c r="AJ31" s="92" t="s">
        <v>33</v>
      </c>
      <c r="AK31" s="93" t="s">
        <v>17</v>
      </c>
      <c r="AL31" s="93" t="s">
        <v>14</v>
      </c>
      <c r="AM31" s="93" t="s">
        <v>18</v>
      </c>
      <c r="AN31" s="95" t="s">
        <v>33</v>
      </c>
      <c r="AO31" s="96" t="s">
        <v>17</v>
      </c>
      <c r="AP31" s="96" t="s">
        <v>14</v>
      </c>
      <c r="AQ31" s="96" t="s">
        <v>18</v>
      </c>
      <c r="AR31" s="98" t="s">
        <v>33</v>
      </c>
      <c r="AS31" s="99" t="s">
        <v>17</v>
      </c>
      <c r="AT31" s="99" t="s">
        <v>14</v>
      </c>
      <c r="AU31" s="99" t="s">
        <v>18</v>
      </c>
      <c r="AV31" s="101" t="s">
        <v>33</v>
      </c>
      <c r="AW31" s="102" t="s">
        <v>17</v>
      </c>
      <c r="AX31" s="102" t="s">
        <v>14</v>
      </c>
      <c r="AY31" s="102" t="s">
        <v>18</v>
      </c>
      <c r="AZ31" s="185" t="s">
        <v>16</v>
      </c>
      <c r="BA31" s="29" t="s">
        <v>19</v>
      </c>
    </row>
    <row r="32" spans="2:53" ht="18.75" customHeight="1" x14ac:dyDescent="0.2">
      <c r="B32" s="217"/>
      <c r="C32" s="104"/>
      <c r="D32" s="15" t="s">
        <v>80</v>
      </c>
      <c r="E32" s="15" t="s">
        <v>37</v>
      </c>
      <c r="F32" s="15" t="s">
        <v>20</v>
      </c>
      <c r="G32" s="31" t="s">
        <v>21</v>
      </c>
      <c r="H32" s="223"/>
      <c r="I32" s="13" t="s">
        <v>21</v>
      </c>
      <c r="J32" s="185" t="s">
        <v>21</v>
      </c>
      <c r="K32" s="185" t="s">
        <v>21</v>
      </c>
      <c r="L32" s="41" t="s">
        <v>80</v>
      </c>
      <c r="M32" s="42" t="s">
        <v>22</v>
      </c>
      <c r="N32" s="41" t="s">
        <v>8</v>
      </c>
      <c r="O32" s="41" t="s">
        <v>23</v>
      </c>
      <c r="P32" s="50" t="s">
        <v>81</v>
      </c>
      <c r="Q32" s="51" t="s">
        <v>22</v>
      </c>
      <c r="R32" s="50" t="s">
        <v>8</v>
      </c>
      <c r="S32" s="50" t="s">
        <v>23</v>
      </c>
      <c r="T32" s="57" t="s">
        <v>81</v>
      </c>
      <c r="U32" s="56" t="s">
        <v>22</v>
      </c>
      <c r="V32" s="57" t="s">
        <v>8</v>
      </c>
      <c r="W32" s="57" t="s">
        <v>23</v>
      </c>
      <c r="X32" s="60" t="s">
        <v>81</v>
      </c>
      <c r="Y32" s="59" t="s">
        <v>22</v>
      </c>
      <c r="Z32" s="60" t="s">
        <v>8</v>
      </c>
      <c r="AA32" s="60" t="s">
        <v>23</v>
      </c>
      <c r="AB32" s="63" t="s">
        <v>81</v>
      </c>
      <c r="AC32" s="62" t="s">
        <v>22</v>
      </c>
      <c r="AD32" s="63" t="s">
        <v>8</v>
      </c>
      <c r="AE32" s="63" t="s">
        <v>23</v>
      </c>
      <c r="AF32" s="66" t="s">
        <v>81</v>
      </c>
      <c r="AG32" s="65" t="s">
        <v>22</v>
      </c>
      <c r="AH32" s="66" t="s">
        <v>8</v>
      </c>
      <c r="AI32" s="66" t="s">
        <v>23</v>
      </c>
      <c r="AJ32" s="69" t="s">
        <v>81</v>
      </c>
      <c r="AK32" s="68" t="s">
        <v>22</v>
      </c>
      <c r="AL32" s="69" t="s">
        <v>8</v>
      </c>
      <c r="AM32" s="69" t="s">
        <v>23</v>
      </c>
      <c r="AN32" s="72" t="s">
        <v>81</v>
      </c>
      <c r="AO32" s="71" t="s">
        <v>22</v>
      </c>
      <c r="AP32" s="72" t="s">
        <v>8</v>
      </c>
      <c r="AQ32" s="72" t="s">
        <v>23</v>
      </c>
      <c r="AR32" s="75" t="s">
        <v>81</v>
      </c>
      <c r="AS32" s="74" t="s">
        <v>22</v>
      </c>
      <c r="AT32" s="75" t="s">
        <v>8</v>
      </c>
      <c r="AU32" s="75" t="s">
        <v>23</v>
      </c>
      <c r="AV32" s="78" t="s">
        <v>81</v>
      </c>
      <c r="AW32" s="77" t="s">
        <v>22</v>
      </c>
      <c r="AX32" s="78" t="s">
        <v>8</v>
      </c>
      <c r="AY32" s="78" t="s">
        <v>23</v>
      </c>
      <c r="AZ32" s="185" t="s">
        <v>21</v>
      </c>
      <c r="BA32" s="185" t="s">
        <v>23</v>
      </c>
    </row>
    <row r="33" spans="2:53" ht="18.75" customHeight="1" thickBot="1" x14ac:dyDescent="0.25">
      <c r="B33" s="218"/>
      <c r="C33" s="105"/>
      <c r="D33" s="10"/>
      <c r="E33" s="10"/>
      <c r="F33" s="10" t="s">
        <v>24</v>
      </c>
      <c r="G33" s="32" t="s">
        <v>25</v>
      </c>
      <c r="H33" s="33" t="s">
        <v>26</v>
      </c>
      <c r="I33" s="14" t="s">
        <v>27</v>
      </c>
      <c r="J33" s="186" t="s">
        <v>30</v>
      </c>
      <c r="K33" s="186" t="s">
        <v>31</v>
      </c>
      <c r="L33" s="41" t="s">
        <v>39</v>
      </c>
      <c r="M33" s="44" t="s">
        <v>38</v>
      </c>
      <c r="N33" s="41" t="s">
        <v>40</v>
      </c>
      <c r="O33" s="43" t="s">
        <v>41</v>
      </c>
      <c r="P33" s="50" t="s">
        <v>42</v>
      </c>
      <c r="Q33" s="53" t="s">
        <v>60</v>
      </c>
      <c r="R33" s="50" t="s">
        <v>43</v>
      </c>
      <c r="S33" s="52" t="s">
        <v>69</v>
      </c>
      <c r="T33" s="57" t="s">
        <v>44</v>
      </c>
      <c r="U33" s="82" t="s">
        <v>61</v>
      </c>
      <c r="V33" s="57" t="s">
        <v>45</v>
      </c>
      <c r="W33" s="58" t="s">
        <v>70</v>
      </c>
      <c r="X33" s="60" t="s">
        <v>46</v>
      </c>
      <c r="Y33" s="85" t="s">
        <v>62</v>
      </c>
      <c r="Z33" s="60" t="s">
        <v>47</v>
      </c>
      <c r="AA33" s="61" t="s">
        <v>71</v>
      </c>
      <c r="AB33" s="63" t="s">
        <v>48</v>
      </c>
      <c r="AC33" s="88" t="s">
        <v>63</v>
      </c>
      <c r="AD33" s="63" t="s">
        <v>49</v>
      </c>
      <c r="AE33" s="64" t="s">
        <v>72</v>
      </c>
      <c r="AF33" s="66" t="s">
        <v>50</v>
      </c>
      <c r="AG33" s="91" t="s">
        <v>64</v>
      </c>
      <c r="AH33" s="66" t="s">
        <v>51</v>
      </c>
      <c r="AI33" s="67" t="s">
        <v>73</v>
      </c>
      <c r="AJ33" s="69" t="s">
        <v>52</v>
      </c>
      <c r="AK33" s="94" t="s">
        <v>65</v>
      </c>
      <c r="AL33" s="69" t="s">
        <v>53</v>
      </c>
      <c r="AM33" s="70" t="s">
        <v>74</v>
      </c>
      <c r="AN33" s="72" t="s">
        <v>54</v>
      </c>
      <c r="AO33" s="97" t="s">
        <v>66</v>
      </c>
      <c r="AP33" s="72" t="s">
        <v>55</v>
      </c>
      <c r="AQ33" s="73" t="s">
        <v>75</v>
      </c>
      <c r="AR33" s="75" t="s">
        <v>56</v>
      </c>
      <c r="AS33" s="100" t="s">
        <v>67</v>
      </c>
      <c r="AT33" s="75" t="s">
        <v>57</v>
      </c>
      <c r="AU33" s="76" t="s">
        <v>76</v>
      </c>
      <c r="AV33" s="78" t="s">
        <v>58</v>
      </c>
      <c r="AW33" s="103" t="s">
        <v>68</v>
      </c>
      <c r="AX33" s="78" t="s">
        <v>59</v>
      </c>
      <c r="AY33" s="79" t="s">
        <v>77</v>
      </c>
      <c r="AZ33" s="186" t="s">
        <v>83</v>
      </c>
      <c r="BA33" s="186" t="s">
        <v>78</v>
      </c>
    </row>
    <row r="34" spans="2:53" ht="17.5" x14ac:dyDescent="0.2">
      <c r="B34" s="21">
        <v>46113</v>
      </c>
      <c r="C34" s="38">
        <v>30</v>
      </c>
      <c r="D34" s="38">
        <f>C34*24</f>
        <v>720</v>
      </c>
      <c r="E34" s="38" t="str">
        <f>IF(L34+P34+T34+X34+AB34+AF34+AJ34+AN34+AR34+AV34=D34,"OK","×")</f>
        <v>OK</v>
      </c>
      <c r="F34" s="171">
        <v>132</v>
      </c>
      <c r="G34" s="172">
        <f>IF($D$10="","",$D$10)</f>
        <v>2000</v>
      </c>
      <c r="H34" s="173">
        <v>1.1499999999999999</v>
      </c>
      <c r="I34" s="182">
        <f>IF(G34="","",F34*G34*H34)</f>
        <v>303600</v>
      </c>
      <c r="J34" s="174"/>
      <c r="K34" s="181">
        <f>IF(I34="","",I34-J34)</f>
        <v>303600</v>
      </c>
      <c r="L34" s="106">
        <v>130</v>
      </c>
      <c r="M34" s="107">
        <f>29*L34</f>
        <v>3770</v>
      </c>
      <c r="N34" s="108">
        <f>IF($D$17="","",$D$17)</f>
        <v>16.37</v>
      </c>
      <c r="O34" s="109">
        <f>IF(N34="","",M34*N34)</f>
        <v>61714.9</v>
      </c>
      <c r="P34" s="110">
        <v>78</v>
      </c>
      <c r="Q34" s="111">
        <f t="shared" ref="Q34:AC35" si="0">29*P34</f>
        <v>2262</v>
      </c>
      <c r="R34" s="153">
        <f>IF($D$18="","",$D$18)</f>
        <v>16.37</v>
      </c>
      <c r="S34" s="162">
        <f>IF(R34="","",Q34*R34)</f>
        <v>37028.94</v>
      </c>
      <c r="T34" s="112">
        <v>156</v>
      </c>
      <c r="U34" s="113">
        <f t="shared" ref="U34" si="1">29*T34</f>
        <v>4524</v>
      </c>
      <c r="V34" s="154">
        <f>IF($D$19="","",$D$19)</f>
        <v>16.37</v>
      </c>
      <c r="W34" s="163">
        <f>IF(V34="","",U34*V34)</f>
        <v>74057.88</v>
      </c>
      <c r="X34" s="114">
        <v>356</v>
      </c>
      <c r="Y34" s="115">
        <f t="shared" ref="Y34" si="2">29*X34</f>
        <v>10324</v>
      </c>
      <c r="Z34" s="155">
        <f>IF($D$20="","",$D$20)</f>
        <v>16.190000000000001</v>
      </c>
      <c r="AA34" s="164">
        <f>IF(Z34="","",Y34*Z34)</f>
        <v>167145.56000000003</v>
      </c>
      <c r="AB34" s="116"/>
      <c r="AC34" s="117">
        <f t="shared" ref="AC34" si="3">29*AB34</f>
        <v>0</v>
      </c>
      <c r="AD34" s="156" t="str">
        <f>IF($D$21="","",$D$21)</f>
        <v/>
      </c>
      <c r="AE34" s="165" t="str">
        <f>IF(AD34="","",AC34*AD34)</f>
        <v/>
      </c>
      <c r="AF34" s="118"/>
      <c r="AG34" s="119">
        <f t="shared" ref="AG34:AS35" si="4">29*AF34</f>
        <v>0</v>
      </c>
      <c r="AH34" s="157" t="str">
        <f>IF($D$22="","",$D$22)</f>
        <v/>
      </c>
      <c r="AI34" s="166" t="str">
        <f>IF(AH34="","",AG34*AH34)</f>
        <v/>
      </c>
      <c r="AJ34" s="120"/>
      <c r="AK34" s="121">
        <f t="shared" ref="AK34" si="5">29*AJ34</f>
        <v>0</v>
      </c>
      <c r="AL34" s="158" t="str">
        <f>IF($D$23="","",$D$23)</f>
        <v/>
      </c>
      <c r="AM34" s="167" t="str">
        <f>IF(AL34="","",AK34*AL34)</f>
        <v/>
      </c>
      <c r="AN34" s="122"/>
      <c r="AO34" s="123">
        <f t="shared" ref="AO34" si="6">29*AN34</f>
        <v>0</v>
      </c>
      <c r="AP34" s="159" t="str">
        <f>IF($D$24="","",$D$24)</f>
        <v/>
      </c>
      <c r="AQ34" s="168" t="str">
        <f>IF(AP34="","",AO34*AP34)</f>
        <v/>
      </c>
      <c r="AR34" s="124"/>
      <c r="AS34" s="125">
        <f t="shared" ref="AS34" si="7">29*AR34</f>
        <v>0</v>
      </c>
      <c r="AT34" s="160" t="str">
        <f>IF($D$25="","",$D$25)</f>
        <v/>
      </c>
      <c r="AU34" s="169" t="str">
        <f>IF(AT34="","",AS34*AT34)</f>
        <v/>
      </c>
      <c r="AV34" s="126"/>
      <c r="AW34" s="127">
        <f t="shared" ref="Q34:AW45" si="8">29*AV34</f>
        <v>0</v>
      </c>
      <c r="AX34" s="161" t="str">
        <f>IF($D$26="","",$D$26)</f>
        <v/>
      </c>
      <c r="AY34" s="170" t="str">
        <f>IF(AX34="","",AW34*AX34)</f>
        <v/>
      </c>
      <c r="AZ34" s="152">
        <f>SUM(O34,S34,W34,AA34,AE34,AI34,AM34,AQ34,AU34,AY34)</f>
        <v>339947.28</v>
      </c>
      <c r="BA34" s="128">
        <f>IF(AZ34="","",INT(+K34+AZ34))</f>
        <v>643547</v>
      </c>
    </row>
    <row r="35" spans="2:53" ht="17.5" x14ac:dyDescent="0.2">
      <c r="B35" s="21">
        <v>46143</v>
      </c>
      <c r="C35" s="38">
        <v>31</v>
      </c>
      <c r="D35" s="38">
        <f t="shared" ref="D35:D45" si="9">C35*24</f>
        <v>744</v>
      </c>
      <c r="E35" s="38" t="str">
        <f t="shared" ref="E35:E45" si="10">IF(L35+P35+T35+X35+AB35+AF35+AJ35+AN35+AR35+AV35=D35,"OK","×")</f>
        <v>OK</v>
      </c>
      <c r="F35" s="175">
        <f>F34</f>
        <v>132</v>
      </c>
      <c r="G35" s="176">
        <f t="shared" ref="G35:G45" si="11">IF($D$10="","",$D$10)</f>
        <v>2000</v>
      </c>
      <c r="H35" s="177">
        <f>H34</f>
        <v>1.1499999999999999</v>
      </c>
      <c r="I35" s="182">
        <f t="shared" ref="I35:I45" si="12">IF(G35="","",F35*G35*H35)</f>
        <v>303600</v>
      </c>
      <c r="J35" s="178"/>
      <c r="K35" s="181">
        <f t="shared" ref="K35:K45" si="13">IF(I35="","",I35-J35)</f>
        <v>303600</v>
      </c>
      <c r="L35" s="129">
        <v>130</v>
      </c>
      <c r="M35" s="107">
        <f t="shared" ref="M35:M45" si="14">29*L35</f>
        <v>3770</v>
      </c>
      <c r="N35" s="108">
        <f t="shared" ref="N35:N45" si="15">IF($D$17="","",$D$17)</f>
        <v>16.37</v>
      </c>
      <c r="O35" s="109">
        <f>IF(N35="","",ROUNDDOWN(M35*N35,2))</f>
        <v>61714.9</v>
      </c>
      <c r="P35" s="130">
        <v>78</v>
      </c>
      <c r="Q35" s="111">
        <f t="shared" si="0"/>
        <v>2262</v>
      </c>
      <c r="R35" s="153">
        <f t="shared" ref="R35:R45" si="16">IF($D$18="","",$D$18)</f>
        <v>16.37</v>
      </c>
      <c r="S35" s="162">
        <f t="shared" ref="S35:S45" si="17">IF(R35="","",Q35*R35)</f>
        <v>37028.94</v>
      </c>
      <c r="T35" s="131">
        <v>156</v>
      </c>
      <c r="U35" s="113">
        <f t="shared" si="0"/>
        <v>4524</v>
      </c>
      <c r="V35" s="154">
        <f t="shared" ref="V35:V45" si="18">IF($D$19="","",$D$19)</f>
        <v>16.37</v>
      </c>
      <c r="W35" s="163">
        <f t="shared" ref="W35:W45" si="19">IF(V35="","",U35*V35)</f>
        <v>74057.88</v>
      </c>
      <c r="X35" s="132">
        <v>380</v>
      </c>
      <c r="Y35" s="115">
        <f t="shared" si="0"/>
        <v>11020</v>
      </c>
      <c r="Z35" s="155">
        <f t="shared" ref="Z35:Z45" si="20">IF($D$20="","",$D$20)</f>
        <v>16.190000000000001</v>
      </c>
      <c r="AA35" s="164">
        <f t="shared" ref="AA35:AA45" si="21">IF(Z35="","",Y35*Z35)</f>
        <v>178413.80000000002</v>
      </c>
      <c r="AB35" s="133"/>
      <c r="AC35" s="117">
        <f t="shared" si="0"/>
        <v>0</v>
      </c>
      <c r="AD35" s="156" t="str">
        <f t="shared" ref="AD35:AD45" si="22">IF($D$21="","",$D$21)</f>
        <v/>
      </c>
      <c r="AE35" s="165" t="str">
        <f t="shared" ref="AE35:AE45" si="23">IF(AD35="","",AC35*AD35)</f>
        <v/>
      </c>
      <c r="AF35" s="134"/>
      <c r="AG35" s="119">
        <f t="shared" si="4"/>
        <v>0</v>
      </c>
      <c r="AH35" s="157" t="str">
        <f t="shared" ref="AH35:AH45" si="24">IF($D$22="","",$D$22)</f>
        <v/>
      </c>
      <c r="AI35" s="166" t="str">
        <f t="shared" ref="AI35:AI45" si="25">IF(AH35="","",AG35*AH35)</f>
        <v/>
      </c>
      <c r="AJ35" s="135"/>
      <c r="AK35" s="121">
        <f t="shared" si="4"/>
        <v>0</v>
      </c>
      <c r="AL35" s="158" t="str">
        <f t="shared" ref="AL35:AL45" si="26">IF($D$23="","",$D$23)</f>
        <v/>
      </c>
      <c r="AM35" s="167" t="str">
        <f t="shared" ref="AM35:AM45" si="27">IF(AL35="","",AK35*AL35)</f>
        <v/>
      </c>
      <c r="AN35" s="136"/>
      <c r="AO35" s="123">
        <f t="shared" si="4"/>
        <v>0</v>
      </c>
      <c r="AP35" s="159" t="str">
        <f t="shared" ref="AP35:AP45" si="28">IF($D$24="","",$D$24)</f>
        <v/>
      </c>
      <c r="AQ35" s="168" t="str">
        <f t="shared" ref="AQ35:AQ45" si="29">IF(AP35="","",AO35*AP35)</f>
        <v/>
      </c>
      <c r="AR35" s="137"/>
      <c r="AS35" s="125">
        <f t="shared" si="4"/>
        <v>0</v>
      </c>
      <c r="AT35" s="160" t="str">
        <f t="shared" ref="AT35:AT45" si="30">IF($D$25="","",$D$25)</f>
        <v/>
      </c>
      <c r="AU35" s="169" t="str">
        <f t="shared" ref="AU35:AU45" si="31">IF(AT35="","",AS35*AT35)</f>
        <v/>
      </c>
      <c r="AV35" s="138"/>
      <c r="AW35" s="127">
        <f t="shared" si="8"/>
        <v>0</v>
      </c>
      <c r="AX35" s="161" t="str">
        <f t="shared" ref="AX35:AX45" si="32">IF($D$26="","",$D$26)</f>
        <v/>
      </c>
      <c r="AY35" s="170" t="str">
        <f t="shared" ref="AY35:AY45" si="33">IF(AX35="","",AW35*AX35)</f>
        <v/>
      </c>
      <c r="AZ35" s="152">
        <f t="shared" ref="AZ35:AZ45" si="34">SUM(O35,S35,W35,AA35,AE35,AI35,AM35,AQ35,AU35,AY35)</f>
        <v>351215.52</v>
      </c>
      <c r="BA35" s="128">
        <f t="shared" ref="BA35:BA45" si="35">IF(AZ35="","",INT(+K35+AZ35))</f>
        <v>654815</v>
      </c>
    </row>
    <row r="36" spans="2:53" ht="17.5" x14ac:dyDescent="0.2">
      <c r="B36" s="21">
        <v>46174</v>
      </c>
      <c r="C36" s="38">
        <v>30</v>
      </c>
      <c r="D36" s="38">
        <f t="shared" si="9"/>
        <v>720</v>
      </c>
      <c r="E36" s="38" t="str">
        <f t="shared" si="10"/>
        <v>OK</v>
      </c>
      <c r="F36" s="175">
        <f>F35</f>
        <v>132</v>
      </c>
      <c r="G36" s="176">
        <f t="shared" si="11"/>
        <v>2000</v>
      </c>
      <c r="H36" s="177">
        <f t="shared" ref="H36:H45" si="36">H35</f>
        <v>1.1499999999999999</v>
      </c>
      <c r="I36" s="182">
        <f>IF(G36="","",F36*G36*H36)</f>
        <v>303600</v>
      </c>
      <c r="J36" s="178"/>
      <c r="K36" s="181">
        <f t="shared" si="13"/>
        <v>303600</v>
      </c>
      <c r="L36" s="129">
        <v>130</v>
      </c>
      <c r="M36" s="107">
        <f t="shared" si="14"/>
        <v>3770</v>
      </c>
      <c r="N36" s="108">
        <f>IF($D$17="","",$D$17)</f>
        <v>16.37</v>
      </c>
      <c r="O36" s="109">
        <f t="shared" ref="O36:O45" si="37">IF(N36="","",ROUNDDOWN(M36*N36,2))</f>
        <v>61714.9</v>
      </c>
      <c r="P36" s="130">
        <v>78</v>
      </c>
      <c r="Q36" s="111">
        <f t="shared" si="8"/>
        <v>2262</v>
      </c>
      <c r="R36" s="153">
        <f>IF($D$18="","",$D$18)</f>
        <v>16.37</v>
      </c>
      <c r="S36" s="162">
        <f t="shared" si="17"/>
        <v>37028.94</v>
      </c>
      <c r="T36" s="131">
        <v>156</v>
      </c>
      <c r="U36" s="113">
        <f t="shared" si="8"/>
        <v>4524</v>
      </c>
      <c r="V36" s="154">
        <f t="shared" si="18"/>
        <v>16.37</v>
      </c>
      <c r="W36" s="163">
        <f t="shared" si="19"/>
        <v>74057.88</v>
      </c>
      <c r="X36" s="132">
        <v>356</v>
      </c>
      <c r="Y36" s="115">
        <f t="shared" si="8"/>
        <v>10324</v>
      </c>
      <c r="Z36" s="155">
        <f t="shared" si="20"/>
        <v>16.190000000000001</v>
      </c>
      <c r="AA36" s="164">
        <f t="shared" si="21"/>
        <v>167145.56000000003</v>
      </c>
      <c r="AB36" s="133"/>
      <c r="AC36" s="117">
        <f t="shared" si="8"/>
        <v>0</v>
      </c>
      <c r="AD36" s="156" t="str">
        <f t="shared" si="22"/>
        <v/>
      </c>
      <c r="AE36" s="165" t="str">
        <f t="shared" si="23"/>
        <v/>
      </c>
      <c r="AF36" s="134"/>
      <c r="AG36" s="119">
        <f t="shared" si="8"/>
        <v>0</v>
      </c>
      <c r="AH36" s="157" t="str">
        <f t="shared" si="24"/>
        <v/>
      </c>
      <c r="AI36" s="166" t="str">
        <f t="shared" si="25"/>
        <v/>
      </c>
      <c r="AJ36" s="135"/>
      <c r="AK36" s="121">
        <f t="shared" si="8"/>
        <v>0</v>
      </c>
      <c r="AL36" s="158" t="str">
        <f t="shared" si="26"/>
        <v/>
      </c>
      <c r="AM36" s="167" t="str">
        <f t="shared" si="27"/>
        <v/>
      </c>
      <c r="AN36" s="136"/>
      <c r="AO36" s="123">
        <f t="shared" si="8"/>
        <v>0</v>
      </c>
      <c r="AP36" s="159" t="str">
        <f t="shared" si="28"/>
        <v/>
      </c>
      <c r="AQ36" s="168" t="str">
        <f t="shared" si="29"/>
        <v/>
      </c>
      <c r="AR36" s="137"/>
      <c r="AS36" s="125">
        <f t="shared" si="8"/>
        <v>0</v>
      </c>
      <c r="AT36" s="160" t="str">
        <f t="shared" si="30"/>
        <v/>
      </c>
      <c r="AU36" s="169" t="str">
        <f t="shared" si="31"/>
        <v/>
      </c>
      <c r="AV36" s="138"/>
      <c r="AW36" s="127">
        <f t="shared" si="8"/>
        <v>0</v>
      </c>
      <c r="AX36" s="161" t="str">
        <f t="shared" si="32"/>
        <v/>
      </c>
      <c r="AY36" s="170" t="str">
        <f t="shared" si="33"/>
        <v/>
      </c>
      <c r="AZ36" s="152">
        <f t="shared" si="34"/>
        <v>339947.28</v>
      </c>
      <c r="BA36" s="128">
        <f t="shared" si="35"/>
        <v>643547</v>
      </c>
    </row>
    <row r="37" spans="2:53" ht="17.5" x14ac:dyDescent="0.2">
      <c r="B37" s="21">
        <v>46204</v>
      </c>
      <c r="C37" s="38">
        <v>31</v>
      </c>
      <c r="D37" s="38">
        <f t="shared" si="9"/>
        <v>744</v>
      </c>
      <c r="E37" s="38" t="str">
        <f t="shared" si="10"/>
        <v>OK</v>
      </c>
      <c r="F37" s="175">
        <f t="shared" ref="F37:F45" si="38">F36</f>
        <v>132</v>
      </c>
      <c r="G37" s="176">
        <f t="shared" si="11"/>
        <v>2000</v>
      </c>
      <c r="H37" s="177">
        <f t="shared" si="36"/>
        <v>1.1499999999999999</v>
      </c>
      <c r="I37" s="182">
        <f t="shared" si="12"/>
        <v>303600</v>
      </c>
      <c r="J37" s="178"/>
      <c r="K37" s="181">
        <f t="shared" si="13"/>
        <v>303600</v>
      </c>
      <c r="L37" s="129">
        <v>130</v>
      </c>
      <c r="M37" s="107">
        <f t="shared" si="14"/>
        <v>3770</v>
      </c>
      <c r="N37" s="108">
        <f t="shared" si="15"/>
        <v>16.37</v>
      </c>
      <c r="O37" s="109">
        <f t="shared" si="37"/>
        <v>61714.9</v>
      </c>
      <c r="P37" s="130">
        <v>78</v>
      </c>
      <c r="Q37" s="111">
        <f t="shared" si="8"/>
        <v>2262</v>
      </c>
      <c r="R37" s="153">
        <f t="shared" si="16"/>
        <v>16.37</v>
      </c>
      <c r="S37" s="162">
        <f t="shared" si="17"/>
        <v>37028.94</v>
      </c>
      <c r="T37" s="131">
        <v>156</v>
      </c>
      <c r="U37" s="113">
        <f t="shared" si="8"/>
        <v>4524</v>
      </c>
      <c r="V37" s="154">
        <f t="shared" si="18"/>
        <v>16.37</v>
      </c>
      <c r="W37" s="163">
        <f t="shared" si="19"/>
        <v>74057.88</v>
      </c>
      <c r="X37" s="132">
        <v>380</v>
      </c>
      <c r="Y37" s="115">
        <f t="shared" si="8"/>
        <v>11020</v>
      </c>
      <c r="Z37" s="155">
        <f t="shared" si="20"/>
        <v>16.190000000000001</v>
      </c>
      <c r="AA37" s="164">
        <f t="shared" si="21"/>
        <v>178413.80000000002</v>
      </c>
      <c r="AB37" s="133"/>
      <c r="AC37" s="117">
        <f t="shared" si="8"/>
        <v>0</v>
      </c>
      <c r="AD37" s="156" t="str">
        <f t="shared" si="22"/>
        <v/>
      </c>
      <c r="AE37" s="165" t="str">
        <f t="shared" si="23"/>
        <v/>
      </c>
      <c r="AF37" s="134"/>
      <c r="AG37" s="119">
        <f t="shared" si="8"/>
        <v>0</v>
      </c>
      <c r="AH37" s="157" t="str">
        <f t="shared" si="24"/>
        <v/>
      </c>
      <c r="AI37" s="166" t="str">
        <f t="shared" si="25"/>
        <v/>
      </c>
      <c r="AJ37" s="135"/>
      <c r="AK37" s="121">
        <f t="shared" si="8"/>
        <v>0</v>
      </c>
      <c r="AL37" s="158" t="str">
        <f t="shared" si="26"/>
        <v/>
      </c>
      <c r="AM37" s="167" t="str">
        <f t="shared" si="27"/>
        <v/>
      </c>
      <c r="AN37" s="136"/>
      <c r="AO37" s="123">
        <f t="shared" si="8"/>
        <v>0</v>
      </c>
      <c r="AP37" s="159" t="str">
        <f t="shared" si="28"/>
        <v/>
      </c>
      <c r="AQ37" s="168" t="str">
        <f t="shared" si="29"/>
        <v/>
      </c>
      <c r="AR37" s="137"/>
      <c r="AS37" s="125">
        <f t="shared" si="8"/>
        <v>0</v>
      </c>
      <c r="AT37" s="160" t="str">
        <f t="shared" si="30"/>
        <v/>
      </c>
      <c r="AU37" s="169" t="str">
        <f t="shared" si="31"/>
        <v/>
      </c>
      <c r="AV37" s="138"/>
      <c r="AW37" s="127">
        <f t="shared" si="8"/>
        <v>0</v>
      </c>
      <c r="AX37" s="161" t="str">
        <f t="shared" si="32"/>
        <v/>
      </c>
      <c r="AY37" s="170" t="str">
        <f t="shared" si="33"/>
        <v/>
      </c>
      <c r="AZ37" s="152">
        <f t="shared" si="34"/>
        <v>351215.52</v>
      </c>
      <c r="BA37" s="128">
        <f t="shared" si="35"/>
        <v>654815</v>
      </c>
    </row>
    <row r="38" spans="2:53" ht="17.5" x14ac:dyDescent="0.2">
      <c r="B38" s="21">
        <v>46235</v>
      </c>
      <c r="C38" s="38">
        <v>31</v>
      </c>
      <c r="D38" s="38">
        <f t="shared" si="9"/>
        <v>744</v>
      </c>
      <c r="E38" s="38" t="str">
        <f t="shared" si="10"/>
        <v>OK</v>
      </c>
      <c r="F38" s="175">
        <f t="shared" si="38"/>
        <v>132</v>
      </c>
      <c r="G38" s="176">
        <f t="shared" si="11"/>
        <v>2000</v>
      </c>
      <c r="H38" s="177">
        <f t="shared" si="36"/>
        <v>1.1499999999999999</v>
      </c>
      <c r="I38" s="182">
        <f t="shared" si="12"/>
        <v>303600</v>
      </c>
      <c r="J38" s="178"/>
      <c r="K38" s="181">
        <f t="shared" si="13"/>
        <v>303600</v>
      </c>
      <c r="L38" s="129">
        <v>130</v>
      </c>
      <c r="M38" s="107">
        <f t="shared" si="14"/>
        <v>3770</v>
      </c>
      <c r="N38" s="108">
        <f t="shared" si="15"/>
        <v>16.37</v>
      </c>
      <c r="O38" s="109">
        <f t="shared" si="37"/>
        <v>61714.9</v>
      </c>
      <c r="P38" s="130">
        <v>78</v>
      </c>
      <c r="Q38" s="111">
        <f t="shared" si="8"/>
        <v>2262</v>
      </c>
      <c r="R38" s="153">
        <f t="shared" si="16"/>
        <v>16.37</v>
      </c>
      <c r="S38" s="162">
        <f t="shared" si="17"/>
        <v>37028.94</v>
      </c>
      <c r="T38" s="131">
        <v>156</v>
      </c>
      <c r="U38" s="113">
        <f t="shared" si="8"/>
        <v>4524</v>
      </c>
      <c r="V38" s="154">
        <f t="shared" si="18"/>
        <v>16.37</v>
      </c>
      <c r="W38" s="163">
        <f t="shared" si="19"/>
        <v>74057.88</v>
      </c>
      <c r="X38" s="132">
        <v>380</v>
      </c>
      <c r="Y38" s="115">
        <f t="shared" si="8"/>
        <v>11020</v>
      </c>
      <c r="Z38" s="155">
        <f t="shared" si="20"/>
        <v>16.190000000000001</v>
      </c>
      <c r="AA38" s="164">
        <f t="shared" si="21"/>
        <v>178413.80000000002</v>
      </c>
      <c r="AB38" s="133"/>
      <c r="AC38" s="117">
        <f t="shared" si="8"/>
        <v>0</v>
      </c>
      <c r="AD38" s="156" t="str">
        <f t="shared" si="22"/>
        <v/>
      </c>
      <c r="AE38" s="165" t="str">
        <f t="shared" si="23"/>
        <v/>
      </c>
      <c r="AF38" s="134"/>
      <c r="AG38" s="119">
        <f t="shared" si="8"/>
        <v>0</v>
      </c>
      <c r="AH38" s="157" t="str">
        <f t="shared" si="24"/>
        <v/>
      </c>
      <c r="AI38" s="166" t="str">
        <f t="shared" si="25"/>
        <v/>
      </c>
      <c r="AJ38" s="135"/>
      <c r="AK38" s="121">
        <f t="shared" si="8"/>
        <v>0</v>
      </c>
      <c r="AL38" s="158" t="str">
        <f t="shared" si="26"/>
        <v/>
      </c>
      <c r="AM38" s="167" t="str">
        <f t="shared" si="27"/>
        <v/>
      </c>
      <c r="AN38" s="136"/>
      <c r="AO38" s="123">
        <f t="shared" si="8"/>
        <v>0</v>
      </c>
      <c r="AP38" s="159" t="str">
        <f t="shared" si="28"/>
        <v/>
      </c>
      <c r="AQ38" s="168" t="str">
        <f t="shared" si="29"/>
        <v/>
      </c>
      <c r="AR38" s="137"/>
      <c r="AS38" s="125">
        <f t="shared" si="8"/>
        <v>0</v>
      </c>
      <c r="AT38" s="160" t="str">
        <f t="shared" si="30"/>
        <v/>
      </c>
      <c r="AU38" s="169" t="str">
        <f t="shared" si="31"/>
        <v/>
      </c>
      <c r="AV38" s="138"/>
      <c r="AW38" s="127">
        <f t="shared" si="8"/>
        <v>0</v>
      </c>
      <c r="AX38" s="161" t="str">
        <f t="shared" si="32"/>
        <v/>
      </c>
      <c r="AY38" s="170" t="str">
        <f t="shared" si="33"/>
        <v/>
      </c>
      <c r="AZ38" s="152">
        <f t="shared" si="34"/>
        <v>351215.52</v>
      </c>
      <c r="BA38" s="128">
        <f t="shared" si="35"/>
        <v>654815</v>
      </c>
    </row>
    <row r="39" spans="2:53" ht="17.5" x14ac:dyDescent="0.2">
      <c r="B39" s="21">
        <v>46266</v>
      </c>
      <c r="C39" s="38">
        <v>30</v>
      </c>
      <c r="D39" s="38">
        <f t="shared" si="9"/>
        <v>720</v>
      </c>
      <c r="E39" s="38" t="str">
        <f t="shared" si="10"/>
        <v>OK</v>
      </c>
      <c r="F39" s="175">
        <f t="shared" si="38"/>
        <v>132</v>
      </c>
      <c r="G39" s="176">
        <f t="shared" si="11"/>
        <v>2000</v>
      </c>
      <c r="H39" s="177">
        <f t="shared" si="36"/>
        <v>1.1499999999999999</v>
      </c>
      <c r="I39" s="182">
        <f t="shared" si="12"/>
        <v>303600</v>
      </c>
      <c r="J39" s="178"/>
      <c r="K39" s="181">
        <f t="shared" si="13"/>
        <v>303600</v>
      </c>
      <c r="L39" s="129">
        <v>130</v>
      </c>
      <c r="M39" s="107">
        <f t="shared" si="14"/>
        <v>3770</v>
      </c>
      <c r="N39" s="108">
        <f t="shared" si="15"/>
        <v>16.37</v>
      </c>
      <c r="O39" s="109">
        <f t="shared" si="37"/>
        <v>61714.9</v>
      </c>
      <c r="P39" s="130">
        <v>78</v>
      </c>
      <c r="Q39" s="111">
        <f t="shared" si="8"/>
        <v>2262</v>
      </c>
      <c r="R39" s="153">
        <f t="shared" si="16"/>
        <v>16.37</v>
      </c>
      <c r="S39" s="162">
        <f t="shared" si="17"/>
        <v>37028.94</v>
      </c>
      <c r="T39" s="131">
        <v>156</v>
      </c>
      <c r="U39" s="113">
        <f t="shared" si="8"/>
        <v>4524</v>
      </c>
      <c r="V39" s="154">
        <f t="shared" si="18"/>
        <v>16.37</v>
      </c>
      <c r="W39" s="163">
        <f t="shared" si="19"/>
        <v>74057.88</v>
      </c>
      <c r="X39" s="132">
        <v>356</v>
      </c>
      <c r="Y39" s="115">
        <f t="shared" si="8"/>
        <v>10324</v>
      </c>
      <c r="Z39" s="155">
        <f t="shared" si="20"/>
        <v>16.190000000000001</v>
      </c>
      <c r="AA39" s="164">
        <f t="shared" si="21"/>
        <v>167145.56000000003</v>
      </c>
      <c r="AB39" s="133"/>
      <c r="AC39" s="117">
        <f t="shared" si="8"/>
        <v>0</v>
      </c>
      <c r="AD39" s="156" t="str">
        <f t="shared" si="22"/>
        <v/>
      </c>
      <c r="AE39" s="165" t="str">
        <f t="shared" si="23"/>
        <v/>
      </c>
      <c r="AF39" s="134"/>
      <c r="AG39" s="119">
        <f t="shared" si="8"/>
        <v>0</v>
      </c>
      <c r="AH39" s="157" t="str">
        <f t="shared" si="24"/>
        <v/>
      </c>
      <c r="AI39" s="166" t="str">
        <f t="shared" si="25"/>
        <v/>
      </c>
      <c r="AJ39" s="135"/>
      <c r="AK39" s="121">
        <f t="shared" si="8"/>
        <v>0</v>
      </c>
      <c r="AL39" s="158" t="str">
        <f t="shared" si="26"/>
        <v/>
      </c>
      <c r="AM39" s="167" t="str">
        <f t="shared" si="27"/>
        <v/>
      </c>
      <c r="AN39" s="136"/>
      <c r="AO39" s="123">
        <f t="shared" si="8"/>
        <v>0</v>
      </c>
      <c r="AP39" s="159" t="str">
        <f t="shared" si="28"/>
        <v/>
      </c>
      <c r="AQ39" s="168" t="str">
        <f t="shared" si="29"/>
        <v/>
      </c>
      <c r="AR39" s="137"/>
      <c r="AS39" s="125">
        <f t="shared" si="8"/>
        <v>0</v>
      </c>
      <c r="AT39" s="160" t="str">
        <f t="shared" si="30"/>
        <v/>
      </c>
      <c r="AU39" s="169" t="str">
        <f t="shared" si="31"/>
        <v/>
      </c>
      <c r="AV39" s="138"/>
      <c r="AW39" s="127">
        <f t="shared" si="8"/>
        <v>0</v>
      </c>
      <c r="AX39" s="161" t="str">
        <f t="shared" si="32"/>
        <v/>
      </c>
      <c r="AY39" s="170" t="str">
        <f t="shared" si="33"/>
        <v/>
      </c>
      <c r="AZ39" s="152">
        <f t="shared" si="34"/>
        <v>339947.28</v>
      </c>
      <c r="BA39" s="128">
        <f t="shared" si="35"/>
        <v>643547</v>
      </c>
    </row>
    <row r="40" spans="2:53" ht="17.5" x14ac:dyDescent="0.2">
      <c r="B40" s="21">
        <v>46296</v>
      </c>
      <c r="C40" s="38">
        <v>31</v>
      </c>
      <c r="D40" s="38">
        <f t="shared" si="9"/>
        <v>744</v>
      </c>
      <c r="E40" s="38" t="str">
        <f t="shared" si="10"/>
        <v>OK</v>
      </c>
      <c r="F40" s="175">
        <f t="shared" si="38"/>
        <v>132</v>
      </c>
      <c r="G40" s="176">
        <f t="shared" si="11"/>
        <v>2000</v>
      </c>
      <c r="H40" s="177">
        <f t="shared" si="36"/>
        <v>1.1499999999999999</v>
      </c>
      <c r="I40" s="182">
        <f t="shared" si="12"/>
        <v>303600</v>
      </c>
      <c r="J40" s="178"/>
      <c r="K40" s="181">
        <f t="shared" si="13"/>
        <v>303600</v>
      </c>
      <c r="L40" s="129">
        <v>130</v>
      </c>
      <c r="M40" s="107">
        <f t="shared" si="14"/>
        <v>3770</v>
      </c>
      <c r="N40" s="108">
        <f t="shared" si="15"/>
        <v>16.37</v>
      </c>
      <c r="O40" s="109">
        <f t="shared" si="37"/>
        <v>61714.9</v>
      </c>
      <c r="P40" s="130">
        <v>78</v>
      </c>
      <c r="Q40" s="111">
        <f t="shared" si="8"/>
        <v>2262</v>
      </c>
      <c r="R40" s="153">
        <f t="shared" si="16"/>
        <v>16.37</v>
      </c>
      <c r="S40" s="162">
        <f t="shared" si="17"/>
        <v>37028.94</v>
      </c>
      <c r="T40" s="131">
        <v>156</v>
      </c>
      <c r="U40" s="113">
        <f t="shared" si="8"/>
        <v>4524</v>
      </c>
      <c r="V40" s="154">
        <f t="shared" si="18"/>
        <v>16.37</v>
      </c>
      <c r="W40" s="163">
        <f t="shared" si="19"/>
        <v>74057.88</v>
      </c>
      <c r="X40" s="132">
        <v>380</v>
      </c>
      <c r="Y40" s="115">
        <f t="shared" si="8"/>
        <v>11020</v>
      </c>
      <c r="Z40" s="155">
        <f t="shared" si="20"/>
        <v>16.190000000000001</v>
      </c>
      <c r="AA40" s="164">
        <f t="shared" si="21"/>
        <v>178413.80000000002</v>
      </c>
      <c r="AB40" s="133"/>
      <c r="AC40" s="117">
        <f t="shared" si="8"/>
        <v>0</v>
      </c>
      <c r="AD40" s="156" t="str">
        <f t="shared" si="22"/>
        <v/>
      </c>
      <c r="AE40" s="165" t="str">
        <f t="shared" si="23"/>
        <v/>
      </c>
      <c r="AF40" s="134"/>
      <c r="AG40" s="119">
        <f t="shared" si="8"/>
        <v>0</v>
      </c>
      <c r="AH40" s="157" t="str">
        <f t="shared" si="24"/>
        <v/>
      </c>
      <c r="AI40" s="166" t="str">
        <f t="shared" si="25"/>
        <v/>
      </c>
      <c r="AJ40" s="135"/>
      <c r="AK40" s="121">
        <f t="shared" si="8"/>
        <v>0</v>
      </c>
      <c r="AL40" s="158" t="str">
        <f t="shared" si="26"/>
        <v/>
      </c>
      <c r="AM40" s="167" t="str">
        <f t="shared" si="27"/>
        <v/>
      </c>
      <c r="AN40" s="136"/>
      <c r="AO40" s="123">
        <f t="shared" si="8"/>
        <v>0</v>
      </c>
      <c r="AP40" s="159" t="str">
        <f t="shared" si="28"/>
        <v/>
      </c>
      <c r="AQ40" s="168" t="str">
        <f t="shared" si="29"/>
        <v/>
      </c>
      <c r="AR40" s="137"/>
      <c r="AS40" s="125">
        <f t="shared" si="8"/>
        <v>0</v>
      </c>
      <c r="AT40" s="160" t="str">
        <f t="shared" si="30"/>
        <v/>
      </c>
      <c r="AU40" s="169" t="str">
        <f t="shared" si="31"/>
        <v/>
      </c>
      <c r="AV40" s="138"/>
      <c r="AW40" s="127">
        <f t="shared" si="8"/>
        <v>0</v>
      </c>
      <c r="AX40" s="161" t="str">
        <f t="shared" si="32"/>
        <v/>
      </c>
      <c r="AY40" s="170" t="str">
        <f t="shared" si="33"/>
        <v/>
      </c>
      <c r="AZ40" s="152">
        <f t="shared" si="34"/>
        <v>351215.52</v>
      </c>
      <c r="BA40" s="128">
        <f t="shared" si="35"/>
        <v>654815</v>
      </c>
    </row>
    <row r="41" spans="2:53" ht="17.5" x14ac:dyDescent="0.2">
      <c r="B41" s="21">
        <v>46327</v>
      </c>
      <c r="C41" s="38">
        <v>30</v>
      </c>
      <c r="D41" s="38">
        <f t="shared" si="9"/>
        <v>720</v>
      </c>
      <c r="E41" s="38" t="str">
        <f t="shared" si="10"/>
        <v>OK</v>
      </c>
      <c r="F41" s="175">
        <f t="shared" si="38"/>
        <v>132</v>
      </c>
      <c r="G41" s="176">
        <f t="shared" si="11"/>
        <v>2000</v>
      </c>
      <c r="H41" s="177">
        <f t="shared" si="36"/>
        <v>1.1499999999999999</v>
      </c>
      <c r="I41" s="182">
        <f t="shared" si="12"/>
        <v>303600</v>
      </c>
      <c r="J41" s="178"/>
      <c r="K41" s="181">
        <f t="shared" si="13"/>
        <v>303600</v>
      </c>
      <c r="L41" s="129">
        <v>130</v>
      </c>
      <c r="M41" s="107">
        <f t="shared" si="14"/>
        <v>3770</v>
      </c>
      <c r="N41" s="108">
        <f t="shared" si="15"/>
        <v>16.37</v>
      </c>
      <c r="O41" s="109">
        <f t="shared" si="37"/>
        <v>61714.9</v>
      </c>
      <c r="P41" s="130">
        <v>78</v>
      </c>
      <c r="Q41" s="111">
        <f t="shared" si="8"/>
        <v>2262</v>
      </c>
      <c r="R41" s="153">
        <f t="shared" si="16"/>
        <v>16.37</v>
      </c>
      <c r="S41" s="162">
        <f t="shared" si="17"/>
        <v>37028.94</v>
      </c>
      <c r="T41" s="131">
        <v>156</v>
      </c>
      <c r="U41" s="113">
        <f t="shared" si="8"/>
        <v>4524</v>
      </c>
      <c r="V41" s="154">
        <f t="shared" si="18"/>
        <v>16.37</v>
      </c>
      <c r="W41" s="163">
        <f t="shared" si="19"/>
        <v>74057.88</v>
      </c>
      <c r="X41" s="132">
        <v>356</v>
      </c>
      <c r="Y41" s="115">
        <f t="shared" si="8"/>
        <v>10324</v>
      </c>
      <c r="Z41" s="155">
        <f t="shared" si="20"/>
        <v>16.190000000000001</v>
      </c>
      <c r="AA41" s="164">
        <f t="shared" si="21"/>
        <v>167145.56000000003</v>
      </c>
      <c r="AB41" s="133"/>
      <c r="AC41" s="117">
        <f t="shared" si="8"/>
        <v>0</v>
      </c>
      <c r="AD41" s="156" t="str">
        <f t="shared" si="22"/>
        <v/>
      </c>
      <c r="AE41" s="165" t="str">
        <f t="shared" si="23"/>
        <v/>
      </c>
      <c r="AF41" s="134"/>
      <c r="AG41" s="119">
        <f t="shared" si="8"/>
        <v>0</v>
      </c>
      <c r="AH41" s="157" t="str">
        <f t="shared" si="24"/>
        <v/>
      </c>
      <c r="AI41" s="166" t="str">
        <f t="shared" si="25"/>
        <v/>
      </c>
      <c r="AJ41" s="135"/>
      <c r="AK41" s="121">
        <f t="shared" si="8"/>
        <v>0</v>
      </c>
      <c r="AL41" s="158" t="str">
        <f t="shared" si="26"/>
        <v/>
      </c>
      <c r="AM41" s="167" t="str">
        <f t="shared" si="27"/>
        <v/>
      </c>
      <c r="AN41" s="136"/>
      <c r="AO41" s="123">
        <f t="shared" si="8"/>
        <v>0</v>
      </c>
      <c r="AP41" s="159" t="str">
        <f t="shared" si="28"/>
        <v/>
      </c>
      <c r="AQ41" s="168" t="str">
        <f t="shared" si="29"/>
        <v/>
      </c>
      <c r="AR41" s="137"/>
      <c r="AS41" s="125">
        <f t="shared" si="8"/>
        <v>0</v>
      </c>
      <c r="AT41" s="160" t="str">
        <f t="shared" si="30"/>
        <v/>
      </c>
      <c r="AU41" s="169" t="str">
        <f t="shared" si="31"/>
        <v/>
      </c>
      <c r="AV41" s="138"/>
      <c r="AW41" s="127">
        <f t="shared" si="8"/>
        <v>0</v>
      </c>
      <c r="AX41" s="161" t="str">
        <f t="shared" si="32"/>
        <v/>
      </c>
      <c r="AY41" s="170" t="str">
        <f t="shared" si="33"/>
        <v/>
      </c>
      <c r="AZ41" s="152">
        <f t="shared" si="34"/>
        <v>339947.28</v>
      </c>
      <c r="BA41" s="128">
        <f t="shared" si="35"/>
        <v>643547</v>
      </c>
    </row>
    <row r="42" spans="2:53" ht="17.5" x14ac:dyDescent="0.2">
      <c r="B42" s="21">
        <v>46357</v>
      </c>
      <c r="C42" s="38">
        <v>31</v>
      </c>
      <c r="D42" s="38">
        <f t="shared" si="9"/>
        <v>744</v>
      </c>
      <c r="E42" s="38" t="str">
        <f t="shared" si="10"/>
        <v>OK</v>
      </c>
      <c r="F42" s="175">
        <f t="shared" si="38"/>
        <v>132</v>
      </c>
      <c r="G42" s="176">
        <f t="shared" si="11"/>
        <v>2000</v>
      </c>
      <c r="H42" s="177">
        <f t="shared" si="36"/>
        <v>1.1499999999999999</v>
      </c>
      <c r="I42" s="182">
        <f t="shared" si="12"/>
        <v>303600</v>
      </c>
      <c r="J42" s="178"/>
      <c r="K42" s="181">
        <f t="shared" si="13"/>
        <v>303600</v>
      </c>
      <c r="L42" s="129">
        <v>130</v>
      </c>
      <c r="M42" s="107">
        <f t="shared" si="14"/>
        <v>3770</v>
      </c>
      <c r="N42" s="108">
        <f t="shared" si="15"/>
        <v>16.37</v>
      </c>
      <c r="O42" s="109">
        <f t="shared" si="37"/>
        <v>61714.9</v>
      </c>
      <c r="P42" s="130">
        <v>78</v>
      </c>
      <c r="Q42" s="111">
        <f t="shared" si="8"/>
        <v>2262</v>
      </c>
      <c r="R42" s="153">
        <f t="shared" si="16"/>
        <v>16.37</v>
      </c>
      <c r="S42" s="162">
        <f t="shared" si="17"/>
        <v>37028.94</v>
      </c>
      <c r="T42" s="131">
        <v>156</v>
      </c>
      <c r="U42" s="113">
        <f t="shared" si="8"/>
        <v>4524</v>
      </c>
      <c r="V42" s="154">
        <f t="shared" si="18"/>
        <v>16.37</v>
      </c>
      <c r="W42" s="163">
        <f t="shared" si="19"/>
        <v>74057.88</v>
      </c>
      <c r="X42" s="132">
        <v>380</v>
      </c>
      <c r="Y42" s="115">
        <f t="shared" si="8"/>
        <v>11020</v>
      </c>
      <c r="Z42" s="155">
        <f t="shared" si="20"/>
        <v>16.190000000000001</v>
      </c>
      <c r="AA42" s="164">
        <f t="shared" si="21"/>
        <v>178413.80000000002</v>
      </c>
      <c r="AB42" s="133"/>
      <c r="AC42" s="117">
        <f t="shared" si="8"/>
        <v>0</v>
      </c>
      <c r="AD42" s="156" t="str">
        <f t="shared" si="22"/>
        <v/>
      </c>
      <c r="AE42" s="165" t="str">
        <f t="shared" si="23"/>
        <v/>
      </c>
      <c r="AF42" s="134"/>
      <c r="AG42" s="119">
        <f t="shared" si="8"/>
        <v>0</v>
      </c>
      <c r="AH42" s="157" t="str">
        <f t="shared" si="24"/>
        <v/>
      </c>
      <c r="AI42" s="166" t="str">
        <f t="shared" si="25"/>
        <v/>
      </c>
      <c r="AJ42" s="135"/>
      <c r="AK42" s="121">
        <f t="shared" si="8"/>
        <v>0</v>
      </c>
      <c r="AL42" s="158" t="str">
        <f t="shared" si="26"/>
        <v/>
      </c>
      <c r="AM42" s="167" t="str">
        <f t="shared" si="27"/>
        <v/>
      </c>
      <c r="AN42" s="136"/>
      <c r="AO42" s="123">
        <f t="shared" si="8"/>
        <v>0</v>
      </c>
      <c r="AP42" s="159" t="str">
        <f t="shared" si="28"/>
        <v/>
      </c>
      <c r="AQ42" s="168" t="str">
        <f t="shared" si="29"/>
        <v/>
      </c>
      <c r="AR42" s="137"/>
      <c r="AS42" s="125">
        <f t="shared" si="8"/>
        <v>0</v>
      </c>
      <c r="AT42" s="160" t="str">
        <f t="shared" si="30"/>
        <v/>
      </c>
      <c r="AU42" s="169" t="str">
        <f t="shared" si="31"/>
        <v/>
      </c>
      <c r="AV42" s="138"/>
      <c r="AW42" s="127">
        <f t="shared" si="8"/>
        <v>0</v>
      </c>
      <c r="AX42" s="161" t="str">
        <f t="shared" si="32"/>
        <v/>
      </c>
      <c r="AY42" s="170" t="str">
        <f t="shared" si="33"/>
        <v/>
      </c>
      <c r="AZ42" s="152">
        <f t="shared" si="34"/>
        <v>351215.52</v>
      </c>
      <c r="BA42" s="128">
        <f t="shared" si="35"/>
        <v>654815</v>
      </c>
    </row>
    <row r="43" spans="2:53" ht="17.5" x14ac:dyDescent="0.2">
      <c r="B43" s="21">
        <v>46388</v>
      </c>
      <c r="C43" s="38">
        <v>31</v>
      </c>
      <c r="D43" s="38">
        <f t="shared" si="9"/>
        <v>744</v>
      </c>
      <c r="E43" s="38" t="str">
        <f t="shared" si="10"/>
        <v>OK</v>
      </c>
      <c r="F43" s="175">
        <f t="shared" si="38"/>
        <v>132</v>
      </c>
      <c r="G43" s="176">
        <f t="shared" si="11"/>
        <v>2000</v>
      </c>
      <c r="H43" s="177">
        <f t="shared" si="36"/>
        <v>1.1499999999999999</v>
      </c>
      <c r="I43" s="182">
        <f t="shared" si="12"/>
        <v>303600</v>
      </c>
      <c r="J43" s="178"/>
      <c r="K43" s="181">
        <f t="shared" si="13"/>
        <v>303600</v>
      </c>
      <c r="L43" s="129">
        <v>130</v>
      </c>
      <c r="M43" s="107">
        <f t="shared" si="14"/>
        <v>3770</v>
      </c>
      <c r="N43" s="108">
        <f t="shared" si="15"/>
        <v>16.37</v>
      </c>
      <c r="O43" s="109">
        <f t="shared" si="37"/>
        <v>61714.9</v>
      </c>
      <c r="P43" s="130">
        <v>78</v>
      </c>
      <c r="Q43" s="111">
        <f t="shared" si="8"/>
        <v>2262</v>
      </c>
      <c r="R43" s="153">
        <f t="shared" si="16"/>
        <v>16.37</v>
      </c>
      <c r="S43" s="162">
        <f t="shared" si="17"/>
        <v>37028.94</v>
      </c>
      <c r="T43" s="131">
        <v>156</v>
      </c>
      <c r="U43" s="113">
        <f t="shared" si="8"/>
        <v>4524</v>
      </c>
      <c r="V43" s="154">
        <f t="shared" si="18"/>
        <v>16.37</v>
      </c>
      <c r="W43" s="163">
        <f t="shared" si="19"/>
        <v>74057.88</v>
      </c>
      <c r="X43" s="132">
        <v>380</v>
      </c>
      <c r="Y43" s="115">
        <f t="shared" si="8"/>
        <v>11020</v>
      </c>
      <c r="Z43" s="155">
        <f t="shared" si="20"/>
        <v>16.190000000000001</v>
      </c>
      <c r="AA43" s="164">
        <f t="shared" si="21"/>
        <v>178413.80000000002</v>
      </c>
      <c r="AB43" s="133"/>
      <c r="AC43" s="117">
        <f t="shared" si="8"/>
        <v>0</v>
      </c>
      <c r="AD43" s="156" t="str">
        <f t="shared" si="22"/>
        <v/>
      </c>
      <c r="AE43" s="165" t="str">
        <f t="shared" si="23"/>
        <v/>
      </c>
      <c r="AF43" s="134"/>
      <c r="AG43" s="119">
        <f t="shared" si="8"/>
        <v>0</v>
      </c>
      <c r="AH43" s="157" t="str">
        <f t="shared" si="24"/>
        <v/>
      </c>
      <c r="AI43" s="166" t="str">
        <f t="shared" si="25"/>
        <v/>
      </c>
      <c r="AJ43" s="135"/>
      <c r="AK43" s="121">
        <f t="shared" si="8"/>
        <v>0</v>
      </c>
      <c r="AL43" s="158" t="str">
        <f t="shared" si="26"/>
        <v/>
      </c>
      <c r="AM43" s="167" t="str">
        <f t="shared" si="27"/>
        <v/>
      </c>
      <c r="AN43" s="136"/>
      <c r="AO43" s="123">
        <f t="shared" si="8"/>
        <v>0</v>
      </c>
      <c r="AP43" s="159" t="str">
        <f t="shared" si="28"/>
        <v/>
      </c>
      <c r="AQ43" s="168" t="str">
        <f t="shared" si="29"/>
        <v/>
      </c>
      <c r="AR43" s="137"/>
      <c r="AS43" s="125">
        <f t="shared" si="8"/>
        <v>0</v>
      </c>
      <c r="AT43" s="160" t="str">
        <f t="shared" si="30"/>
        <v/>
      </c>
      <c r="AU43" s="169" t="str">
        <f t="shared" si="31"/>
        <v/>
      </c>
      <c r="AV43" s="138"/>
      <c r="AW43" s="127">
        <f t="shared" si="8"/>
        <v>0</v>
      </c>
      <c r="AX43" s="161" t="str">
        <f t="shared" si="32"/>
        <v/>
      </c>
      <c r="AY43" s="170" t="str">
        <f t="shared" si="33"/>
        <v/>
      </c>
      <c r="AZ43" s="152">
        <f t="shared" si="34"/>
        <v>351215.52</v>
      </c>
      <c r="BA43" s="128">
        <f t="shared" si="35"/>
        <v>654815</v>
      </c>
    </row>
    <row r="44" spans="2:53" ht="17.5" x14ac:dyDescent="0.2">
      <c r="B44" s="21">
        <v>46419</v>
      </c>
      <c r="C44" s="38">
        <v>28</v>
      </c>
      <c r="D44" s="38">
        <f t="shared" si="9"/>
        <v>672</v>
      </c>
      <c r="E44" s="38" t="str">
        <f t="shared" si="10"/>
        <v>OK</v>
      </c>
      <c r="F44" s="175">
        <f t="shared" si="38"/>
        <v>132</v>
      </c>
      <c r="G44" s="176">
        <f t="shared" si="11"/>
        <v>2000</v>
      </c>
      <c r="H44" s="177">
        <f t="shared" si="36"/>
        <v>1.1499999999999999</v>
      </c>
      <c r="I44" s="182">
        <f t="shared" si="12"/>
        <v>303600</v>
      </c>
      <c r="J44" s="178"/>
      <c r="K44" s="181">
        <f t="shared" si="13"/>
        <v>303600</v>
      </c>
      <c r="L44" s="129">
        <v>130</v>
      </c>
      <c r="M44" s="107">
        <f t="shared" si="14"/>
        <v>3770</v>
      </c>
      <c r="N44" s="108">
        <f t="shared" si="15"/>
        <v>16.37</v>
      </c>
      <c r="O44" s="109">
        <f t="shared" si="37"/>
        <v>61714.9</v>
      </c>
      <c r="P44" s="130">
        <v>78</v>
      </c>
      <c r="Q44" s="111">
        <f t="shared" si="8"/>
        <v>2262</v>
      </c>
      <c r="R44" s="153">
        <f t="shared" si="16"/>
        <v>16.37</v>
      </c>
      <c r="S44" s="162">
        <f t="shared" si="17"/>
        <v>37028.94</v>
      </c>
      <c r="T44" s="131">
        <v>156</v>
      </c>
      <c r="U44" s="113">
        <f t="shared" si="8"/>
        <v>4524</v>
      </c>
      <c r="V44" s="154">
        <f t="shared" si="18"/>
        <v>16.37</v>
      </c>
      <c r="W44" s="163">
        <f t="shared" si="19"/>
        <v>74057.88</v>
      </c>
      <c r="X44" s="132">
        <v>308</v>
      </c>
      <c r="Y44" s="115">
        <f t="shared" si="8"/>
        <v>8932</v>
      </c>
      <c r="Z44" s="155">
        <f t="shared" si="20"/>
        <v>16.190000000000001</v>
      </c>
      <c r="AA44" s="164">
        <f t="shared" si="21"/>
        <v>144609.08000000002</v>
      </c>
      <c r="AB44" s="133"/>
      <c r="AC44" s="117">
        <f t="shared" si="8"/>
        <v>0</v>
      </c>
      <c r="AD44" s="156" t="str">
        <f t="shared" si="22"/>
        <v/>
      </c>
      <c r="AE44" s="165" t="str">
        <f t="shared" si="23"/>
        <v/>
      </c>
      <c r="AF44" s="134"/>
      <c r="AG44" s="119">
        <f t="shared" si="8"/>
        <v>0</v>
      </c>
      <c r="AH44" s="157" t="str">
        <f t="shared" si="24"/>
        <v/>
      </c>
      <c r="AI44" s="166" t="str">
        <f t="shared" si="25"/>
        <v/>
      </c>
      <c r="AJ44" s="135"/>
      <c r="AK44" s="121">
        <f t="shared" si="8"/>
        <v>0</v>
      </c>
      <c r="AL44" s="158" t="str">
        <f t="shared" si="26"/>
        <v/>
      </c>
      <c r="AM44" s="167" t="str">
        <f t="shared" si="27"/>
        <v/>
      </c>
      <c r="AN44" s="136"/>
      <c r="AO44" s="123">
        <f t="shared" si="8"/>
        <v>0</v>
      </c>
      <c r="AP44" s="159" t="str">
        <f t="shared" si="28"/>
        <v/>
      </c>
      <c r="AQ44" s="168" t="str">
        <f t="shared" si="29"/>
        <v/>
      </c>
      <c r="AR44" s="137"/>
      <c r="AS44" s="125">
        <f t="shared" si="8"/>
        <v>0</v>
      </c>
      <c r="AT44" s="160" t="str">
        <f t="shared" si="30"/>
        <v/>
      </c>
      <c r="AU44" s="169" t="str">
        <f t="shared" si="31"/>
        <v/>
      </c>
      <c r="AV44" s="138"/>
      <c r="AW44" s="127">
        <f t="shared" si="8"/>
        <v>0</v>
      </c>
      <c r="AX44" s="161" t="str">
        <f t="shared" si="32"/>
        <v/>
      </c>
      <c r="AY44" s="170" t="str">
        <f t="shared" si="33"/>
        <v/>
      </c>
      <c r="AZ44" s="152">
        <f t="shared" si="34"/>
        <v>317410.80000000005</v>
      </c>
      <c r="BA44" s="128">
        <f t="shared" si="35"/>
        <v>621010</v>
      </c>
    </row>
    <row r="45" spans="2:53" ht="18" thickBot="1" x14ac:dyDescent="0.25">
      <c r="B45" s="21">
        <v>46447</v>
      </c>
      <c r="C45" s="38">
        <v>31</v>
      </c>
      <c r="D45" s="38">
        <f t="shared" si="9"/>
        <v>744</v>
      </c>
      <c r="E45" s="38" t="str">
        <f t="shared" si="10"/>
        <v>OK</v>
      </c>
      <c r="F45" s="175">
        <f t="shared" si="38"/>
        <v>132</v>
      </c>
      <c r="G45" s="179">
        <f t="shared" si="11"/>
        <v>2000</v>
      </c>
      <c r="H45" s="177">
        <f t="shared" si="36"/>
        <v>1.1499999999999999</v>
      </c>
      <c r="I45" s="183">
        <f t="shared" si="12"/>
        <v>303600</v>
      </c>
      <c r="J45" s="180"/>
      <c r="K45" s="181">
        <f t="shared" si="13"/>
        <v>303600</v>
      </c>
      <c r="L45" s="139">
        <v>130</v>
      </c>
      <c r="M45" s="107">
        <f t="shared" si="14"/>
        <v>3770</v>
      </c>
      <c r="N45" s="108">
        <f t="shared" si="15"/>
        <v>16.37</v>
      </c>
      <c r="O45" s="109">
        <f t="shared" si="37"/>
        <v>61714.9</v>
      </c>
      <c r="P45" s="140">
        <v>78</v>
      </c>
      <c r="Q45" s="111">
        <f t="shared" si="8"/>
        <v>2262</v>
      </c>
      <c r="R45" s="153">
        <f t="shared" si="16"/>
        <v>16.37</v>
      </c>
      <c r="S45" s="162">
        <f t="shared" si="17"/>
        <v>37028.94</v>
      </c>
      <c r="T45" s="141">
        <v>156</v>
      </c>
      <c r="U45" s="113">
        <f t="shared" si="8"/>
        <v>4524</v>
      </c>
      <c r="V45" s="154">
        <f t="shared" si="18"/>
        <v>16.37</v>
      </c>
      <c r="W45" s="163">
        <f t="shared" si="19"/>
        <v>74057.88</v>
      </c>
      <c r="X45" s="142">
        <v>380</v>
      </c>
      <c r="Y45" s="115">
        <f t="shared" si="8"/>
        <v>11020</v>
      </c>
      <c r="Z45" s="155">
        <f t="shared" si="20"/>
        <v>16.190000000000001</v>
      </c>
      <c r="AA45" s="164">
        <f t="shared" si="21"/>
        <v>178413.80000000002</v>
      </c>
      <c r="AB45" s="143"/>
      <c r="AC45" s="117">
        <f t="shared" si="8"/>
        <v>0</v>
      </c>
      <c r="AD45" s="156" t="str">
        <f t="shared" si="22"/>
        <v/>
      </c>
      <c r="AE45" s="165" t="str">
        <f t="shared" si="23"/>
        <v/>
      </c>
      <c r="AF45" s="144"/>
      <c r="AG45" s="119">
        <f t="shared" si="8"/>
        <v>0</v>
      </c>
      <c r="AH45" s="157" t="str">
        <f t="shared" si="24"/>
        <v/>
      </c>
      <c r="AI45" s="166" t="str">
        <f t="shared" si="25"/>
        <v/>
      </c>
      <c r="AJ45" s="145"/>
      <c r="AK45" s="121">
        <f t="shared" si="8"/>
        <v>0</v>
      </c>
      <c r="AL45" s="158" t="str">
        <f t="shared" si="26"/>
        <v/>
      </c>
      <c r="AM45" s="167" t="str">
        <f t="shared" si="27"/>
        <v/>
      </c>
      <c r="AN45" s="146"/>
      <c r="AO45" s="123">
        <f t="shared" si="8"/>
        <v>0</v>
      </c>
      <c r="AP45" s="159" t="str">
        <f t="shared" si="28"/>
        <v/>
      </c>
      <c r="AQ45" s="168" t="str">
        <f t="shared" si="29"/>
        <v/>
      </c>
      <c r="AR45" s="147"/>
      <c r="AS45" s="125">
        <f t="shared" si="8"/>
        <v>0</v>
      </c>
      <c r="AT45" s="160" t="str">
        <f t="shared" si="30"/>
        <v/>
      </c>
      <c r="AU45" s="169" t="str">
        <f t="shared" si="31"/>
        <v/>
      </c>
      <c r="AV45" s="148"/>
      <c r="AW45" s="127">
        <f t="shared" si="8"/>
        <v>0</v>
      </c>
      <c r="AX45" s="161" t="str">
        <f t="shared" si="32"/>
        <v/>
      </c>
      <c r="AY45" s="170" t="str">
        <f t="shared" si="33"/>
        <v/>
      </c>
      <c r="AZ45" s="152">
        <f t="shared" si="34"/>
        <v>351215.52</v>
      </c>
      <c r="BA45" s="149">
        <f t="shared" si="35"/>
        <v>654815</v>
      </c>
    </row>
    <row r="46" spans="2:53" ht="18" thickBot="1" x14ac:dyDescent="0.25">
      <c r="B46" s="16" t="s">
        <v>120</v>
      </c>
      <c r="C46" s="17"/>
      <c r="D46" s="17"/>
      <c r="E46" s="17"/>
      <c r="F46" s="17"/>
      <c r="G46" s="17"/>
      <c r="H46" s="17"/>
      <c r="I46" s="17"/>
      <c r="J46" s="17"/>
      <c r="K46" s="17"/>
      <c r="L46" s="150"/>
      <c r="M46" s="45"/>
      <c r="N46" s="150"/>
      <c r="O46" s="45"/>
      <c r="P46" s="150"/>
      <c r="Q46" s="45"/>
      <c r="R46" s="150"/>
      <c r="S46" s="45"/>
      <c r="T46" s="150"/>
      <c r="U46" s="45"/>
      <c r="V46" s="150"/>
      <c r="W46" s="45"/>
      <c r="X46" s="45"/>
      <c r="Y46" s="45"/>
      <c r="Z46" s="150"/>
      <c r="AA46" s="45"/>
      <c r="AB46" s="45"/>
      <c r="AC46" s="45"/>
      <c r="AD46" s="150"/>
      <c r="AE46" s="45"/>
      <c r="AF46" s="45"/>
      <c r="AG46" s="45"/>
      <c r="AH46" s="150"/>
      <c r="AI46" s="45"/>
      <c r="AJ46" s="45"/>
      <c r="AK46" s="45"/>
      <c r="AL46" s="150"/>
      <c r="AM46" s="45"/>
      <c r="AN46" s="45"/>
      <c r="AO46" s="45"/>
      <c r="AP46" s="150"/>
      <c r="AQ46" s="45"/>
      <c r="AR46" s="45"/>
      <c r="AS46" s="45"/>
      <c r="AT46" s="150"/>
      <c r="AU46" s="45"/>
      <c r="AV46" s="45"/>
      <c r="AW46" s="45"/>
      <c r="AX46" s="150"/>
      <c r="AY46" s="45"/>
      <c r="AZ46" s="45"/>
      <c r="BA46" s="151">
        <f>IF(AZ34="","",SUM(BA34:BA45))</f>
        <v>7778903</v>
      </c>
    </row>
    <row r="47" spans="2:53" ht="17.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8"/>
    </row>
    <row r="48" spans="2:53" ht="17.5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8"/>
    </row>
    <row r="49" spans="2:53" ht="18" thickBo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23.5" thickTop="1" thickBot="1" x14ac:dyDescent="0.25">
      <c r="B50" s="18" t="s">
        <v>121</v>
      </c>
      <c r="C50" s="18"/>
      <c r="D50" s="18"/>
      <c r="E50" s="18"/>
      <c r="F50" s="18"/>
      <c r="G50" s="18"/>
      <c r="H50" s="18"/>
      <c r="I50" s="18"/>
      <c r="J50" s="208">
        <f>IF(BA46="","",BA46)</f>
        <v>7778903</v>
      </c>
      <c r="K50" s="209"/>
      <c r="L50" s="210"/>
      <c r="M50" s="18" t="str">
        <f>IF($F$6="税抜き単価","＝入札書記載金額","")</f>
        <v/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1"/>
      <c r="BA50" s="1"/>
    </row>
    <row r="51" spans="2:53" ht="23.5" thickTop="1" thickBot="1" x14ac:dyDescent="0.25">
      <c r="B51" s="18" t="str">
        <f>IF($F$6="税抜き単価","","入札金額（Ｔ）＝（Ｓ）の110分の100に相当する金額")</f>
        <v>入札金額（Ｔ）＝（Ｓ）の110分の100に相当する金額</v>
      </c>
      <c r="C51" s="18"/>
      <c r="D51" s="18"/>
      <c r="E51" s="18"/>
      <c r="F51" s="18"/>
      <c r="G51" s="18"/>
      <c r="H51" s="18"/>
      <c r="I51" s="18"/>
      <c r="J51" s="208">
        <f>IF($F$6="税抜き単価","",(IF(J50="","",ROUNDUP(J50/110*100,0))))</f>
        <v>7071730</v>
      </c>
      <c r="K51" s="209"/>
      <c r="L51" s="210"/>
      <c r="M51" s="18" t="str">
        <f>IF($F$6="税込み単価","＝入札書記載金額","")</f>
        <v>＝入札書記載金額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"/>
      <c r="BA51" s="1"/>
    </row>
    <row r="52" spans="2:53" ht="18" thickTop="1" x14ac:dyDescent="0.2"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5" x14ac:dyDescent="0.2">
      <c r="B53" s="189" t="s">
        <v>99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5" x14ac:dyDescent="0.2">
      <c r="B54" s="189" t="s">
        <v>132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5" x14ac:dyDescent="0.2">
      <c r="B55" s="189" t="s">
        <v>133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5" x14ac:dyDescent="0.2">
      <c r="B56" s="189" t="s">
        <v>134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5" x14ac:dyDescent="0.2">
      <c r="B57" s="189" t="s">
        <v>28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</sheetData>
  <mergeCells count="56">
    <mergeCell ref="L4:P4"/>
    <mergeCell ref="F6:H6"/>
    <mergeCell ref="B10:C10"/>
    <mergeCell ref="D10:E11"/>
    <mergeCell ref="B11:C11"/>
    <mergeCell ref="B17:C17"/>
    <mergeCell ref="D17:E17"/>
    <mergeCell ref="D15:E15"/>
    <mergeCell ref="F17:L17"/>
    <mergeCell ref="B18:C18"/>
    <mergeCell ref="D18:E18"/>
    <mergeCell ref="F18:L18"/>
    <mergeCell ref="F15:L16"/>
    <mergeCell ref="D16:E16"/>
    <mergeCell ref="B19:C19"/>
    <mergeCell ref="D19:E19"/>
    <mergeCell ref="F19:L19"/>
    <mergeCell ref="B20:C20"/>
    <mergeCell ref="D20:E20"/>
    <mergeCell ref="F20:L20"/>
    <mergeCell ref="B21:C21"/>
    <mergeCell ref="D21:E21"/>
    <mergeCell ref="F21:L21"/>
    <mergeCell ref="B22:C22"/>
    <mergeCell ref="D22:E22"/>
    <mergeCell ref="F22:L22"/>
    <mergeCell ref="B23:C23"/>
    <mergeCell ref="D23:E23"/>
    <mergeCell ref="F23:L23"/>
    <mergeCell ref="B24:C24"/>
    <mergeCell ref="D24:E24"/>
    <mergeCell ref="F24:L24"/>
    <mergeCell ref="B25:C25"/>
    <mergeCell ref="D25:E25"/>
    <mergeCell ref="F25:L25"/>
    <mergeCell ref="B26:C26"/>
    <mergeCell ref="D26:E26"/>
    <mergeCell ref="F26:L26"/>
    <mergeCell ref="AN30:AQ30"/>
    <mergeCell ref="AR30:AU30"/>
    <mergeCell ref="AV30:AY30"/>
    <mergeCell ref="B29:B33"/>
    <mergeCell ref="F29:K29"/>
    <mergeCell ref="L29:AA29"/>
    <mergeCell ref="F30:I30"/>
    <mergeCell ref="J30:J31"/>
    <mergeCell ref="L30:O30"/>
    <mergeCell ref="P30:S30"/>
    <mergeCell ref="T30:W30"/>
    <mergeCell ref="X30:AA30"/>
    <mergeCell ref="H31:H32"/>
    <mergeCell ref="J50:L50"/>
    <mergeCell ref="J51:L51"/>
    <mergeCell ref="AB30:AE30"/>
    <mergeCell ref="AF30:AI30"/>
    <mergeCell ref="AJ30:AM30"/>
  </mergeCells>
  <phoneticPr fontId="13"/>
  <dataValidations disablePrompts="1" count="1">
    <dataValidation type="list" allowBlank="1" showInputMessage="1" showErrorMessage="1" sqref="F6" xr:uid="{4DB9A80D-B6F0-491E-9518-8CB940DA5099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E74D-584D-4550-9BF4-03DC111C6A69}">
  <sheetPr>
    <pageSetUpPr fitToPage="1"/>
  </sheetPr>
  <dimension ref="B1:BA59"/>
  <sheetViews>
    <sheetView showGridLines="0" zoomScale="60" zoomScaleNormal="60" zoomScaleSheetLayoutView="80" workbookViewId="0">
      <selection activeCell="J7" sqref="J7"/>
    </sheetView>
  </sheetViews>
  <sheetFormatPr defaultRowHeight="13" x14ac:dyDescent="0.2"/>
  <cols>
    <col min="1" max="1" width="3.90625" customWidth="1"/>
    <col min="2" max="2" width="15.453125" customWidth="1"/>
    <col min="3" max="3" width="5.1796875" bestFit="1" customWidth="1"/>
    <col min="4" max="4" width="9.26953125" customWidth="1"/>
    <col min="5" max="6" width="8.81640625" bestFit="1" customWidth="1"/>
    <col min="7" max="7" width="9.7265625" bestFit="1" customWidth="1"/>
    <col min="8" max="8" width="6.26953125" bestFit="1" customWidth="1"/>
    <col min="9" max="9" width="19.26953125" customWidth="1"/>
    <col min="10" max="10" width="12.54296875" customWidth="1"/>
    <col min="11" max="11" width="21.1796875" bestFit="1" customWidth="1"/>
    <col min="12" max="12" width="10.6328125" customWidth="1"/>
    <col min="13" max="13" width="15.6328125" customWidth="1"/>
    <col min="14" max="14" width="9.7265625" bestFit="1" customWidth="1"/>
    <col min="15" max="15" width="15.54296875" bestFit="1" customWidth="1"/>
    <col min="16" max="16" width="10.6328125" bestFit="1" customWidth="1"/>
    <col min="17" max="17" width="15.81640625" customWidth="1"/>
    <col min="18" max="18" width="9.7265625" bestFit="1" customWidth="1"/>
    <col min="19" max="19" width="15.54296875" bestFit="1" customWidth="1"/>
    <col min="20" max="20" width="10.6328125" bestFit="1" customWidth="1"/>
    <col min="21" max="21" width="15.81640625" bestFit="1" customWidth="1"/>
    <col min="22" max="22" width="9.7265625" bestFit="1" customWidth="1"/>
    <col min="23" max="23" width="15.54296875" bestFit="1" customWidth="1"/>
    <col min="24" max="24" width="10.6328125" bestFit="1" customWidth="1"/>
    <col min="25" max="25" width="15.81640625" bestFit="1" customWidth="1"/>
    <col min="26" max="26" width="9.7265625" bestFit="1" customWidth="1"/>
    <col min="27" max="27" width="15.54296875" bestFit="1" customWidth="1"/>
    <col min="28" max="28" width="10.6328125" customWidth="1"/>
    <col min="29" max="29" width="15.81640625" customWidth="1"/>
    <col min="30" max="30" width="9.7265625" customWidth="1"/>
    <col min="31" max="31" width="15.54296875" customWidth="1"/>
    <col min="32" max="32" width="10.6328125" customWidth="1"/>
    <col min="33" max="33" width="15.81640625" customWidth="1"/>
    <col min="34" max="34" width="9.7265625" customWidth="1"/>
    <col min="35" max="35" width="15.54296875" customWidth="1"/>
    <col min="36" max="36" width="10.6328125" customWidth="1"/>
    <col min="37" max="37" width="15.81640625" customWidth="1"/>
    <col min="38" max="38" width="9.7265625" customWidth="1"/>
    <col min="39" max="39" width="15.54296875" customWidth="1"/>
    <col min="40" max="40" width="10.6328125" customWidth="1"/>
    <col min="41" max="41" width="15.81640625" customWidth="1"/>
    <col min="42" max="42" width="9.7265625" customWidth="1"/>
    <col min="43" max="43" width="15.54296875" customWidth="1"/>
    <col min="44" max="44" width="10.6328125" customWidth="1"/>
    <col min="45" max="45" width="15.81640625" customWidth="1"/>
    <col min="46" max="46" width="9.7265625" customWidth="1"/>
    <col min="47" max="47" width="15.54296875" customWidth="1"/>
    <col min="48" max="48" width="10.6328125" customWidth="1"/>
    <col min="49" max="49" width="18.26953125" customWidth="1"/>
    <col min="50" max="50" width="9.7265625" customWidth="1"/>
    <col min="51" max="51" width="15.6328125" customWidth="1"/>
    <col min="52" max="52" width="21.453125" bestFit="1" customWidth="1" collapsed="1"/>
    <col min="53" max="53" width="14.1796875" bestFit="1" customWidth="1"/>
  </cols>
  <sheetData>
    <row r="1" spans="2:53" ht="17.5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 t="s">
        <v>1</v>
      </c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2:53" ht="28.5" x14ac:dyDescent="0.2"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</row>
    <row r="3" spans="2:53" ht="18.7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1"/>
    </row>
    <row r="4" spans="2:53" ht="25.5" x14ac:dyDescent="0.2">
      <c r="B4" s="20" t="s">
        <v>29</v>
      </c>
      <c r="C4" s="20"/>
      <c r="D4" s="20"/>
      <c r="E4" s="20"/>
      <c r="F4" s="1"/>
      <c r="G4" s="1"/>
      <c r="H4" s="1"/>
      <c r="I4" s="1"/>
      <c r="J4" s="1"/>
      <c r="K4" s="22" t="s">
        <v>110</v>
      </c>
      <c r="L4" s="229" t="s">
        <v>118</v>
      </c>
      <c r="M4" s="229"/>
      <c r="N4" s="229"/>
      <c r="O4" s="229"/>
      <c r="P4" s="229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5"/>
      <c r="BA4" s="55"/>
    </row>
    <row r="5" spans="2:53" ht="19.5" customHeight="1" thickBot="1" x14ac:dyDescent="0.25">
      <c r="B5" s="20"/>
      <c r="C5" s="20"/>
      <c r="D5" s="20"/>
      <c r="E5" s="20"/>
      <c r="F5" s="1"/>
      <c r="G5" s="1"/>
      <c r="H5" s="1"/>
      <c r="I5" s="1"/>
      <c r="J5" s="1"/>
      <c r="K5" s="1"/>
      <c r="L5" s="1"/>
      <c r="M5" s="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34"/>
      <c r="BA5" s="34"/>
    </row>
    <row r="6" spans="2:53" ht="23" thickBot="1" x14ac:dyDescent="0.25">
      <c r="B6" s="6" t="s">
        <v>3</v>
      </c>
      <c r="C6" s="6"/>
      <c r="D6" s="6"/>
      <c r="E6" s="6"/>
      <c r="F6" s="234" t="s">
        <v>4</v>
      </c>
      <c r="G6" s="235"/>
      <c r="H6" s="236"/>
      <c r="J6" s="1"/>
      <c r="K6" s="1"/>
      <c r="L6" s="1"/>
      <c r="M6" s="1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34"/>
      <c r="BA6" s="34"/>
    </row>
    <row r="7" spans="2:53" ht="17.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2:53" ht="19" x14ac:dyDescent="0.2">
      <c r="B8" s="6" t="s">
        <v>5</v>
      </c>
      <c r="C8" s="6"/>
      <c r="D8" s="23" t="str">
        <f>IF($F$6="税込み単価","（税込み金額で記入）","（税抜き金額で記入）")</f>
        <v>（税込み金額で記入）</v>
      </c>
      <c r="E8" s="23"/>
      <c r="H8" s="28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2:53" ht="18" thickBot="1" x14ac:dyDescent="0.25">
      <c r="B9" s="2"/>
      <c r="C9" s="2"/>
      <c r="D9" s="2"/>
      <c r="E9" s="2"/>
      <c r="H9" s="2"/>
      <c r="I9" s="2"/>
      <c r="J9" s="2"/>
      <c r="K9" s="2"/>
      <c r="L9" s="2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2:53" ht="17.5" x14ac:dyDescent="0.2">
      <c r="B10" s="230" t="s">
        <v>6</v>
      </c>
      <c r="C10" s="231"/>
      <c r="D10" s="212">
        <v>2000</v>
      </c>
      <c r="E10" s="213"/>
      <c r="H10" s="3"/>
      <c r="I10" s="3"/>
      <c r="J10" s="1"/>
      <c r="K10" s="4"/>
      <c r="L10" s="4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2:53" ht="18" thickBot="1" x14ac:dyDescent="0.25">
      <c r="B11" s="232" t="s">
        <v>7</v>
      </c>
      <c r="C11" s="233"/>
      <c r="D11" s="214"/>
      <c r="E11" s="215"/>
      <c r="H11" s="3"/>
      <c r="I11" s="3"/>
      <c r="J11" s="4"/>
      <c r="K11" s="4"/>
      <c r="L11" s="4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2:53" ht="17.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2:53" ht="19" x14ac:dyDescent="0.2">
      <c r="B13" s="6" t="s">
        <v>85</v>
      </c>
      <c r="C13" s="23" t="str">
        <f>IF($F$6="税込み単価","（税込み金額で記入）","（税抜き金額で記入）")</f>
        <v>（税込み金額で記入）</v>
      </c>
      <c r="D13" s="23"/>
      <c r="E13" s="28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2:53" ht="17.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2:53" ht="17.5" x14ac:dyDescent="0.2">
      <c r="B15" s="1"/>
      <c r="C15" s="1"/>
      <c r="D15" s="227" t="s">
        <v>86</v>
      </c>
      <c r="E15" s="227"/>
      <c r="F15" s="192" t="s">
        <v>87</v>
      </c>
      <c r="G15" s="192"/>
      <c r="H15" s="192"/>
      <c r="I15" s="192"/>
      <c r="J15" s="192"/>
      <c r="K15" s="192"/>
      <c r="L15" s="19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2:53" ht="18" thickBot="1" x14ac:dyDescent="0.25">
      <c r="B16" s="1"/>
      <c r="C16" s="1"/>
      <c r="D16" s="228" t="s">
        <v>88</v>
      </c>
      <c r="E16" s="228"/>
      <c r="F16" s="227"/>
      <c r="G16" s="227"/>
      <c r="H16" s="227"/>
      <c r="I16" s="227"/>
      <c r="J16" s="227"/>
      <c r="K16" s="227"/>
      <c r="L16" s="227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2:53" ht="17.5" x14ac:dyDescent="0.2">
      <c r="B17" s="192" t="s">
        <v>89</v>
      </c>
      <c r="C17" s="193"/>
      <c r="D17" s="237">
        <v>17.37</v>
      </c>
      <c r="E17" s="238"/>
      <c r="F17" s="241" t="s">
        <v>124</v>
      </c>
      <c r="G17" s="242"/>
      <c r="H17" s="242"/>
      <c r="I17" s="242"/>
      <c r="J17" s="242"/>
      <c r="K17" s="242"/>
      <c r="L17" s="243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2:53" ht="17.5" x14ac:dyDescent="0.2">
      <c r="B18" s="192" t="s">
        <v>90</v>
      </c>
      <c r="C18" s="193"/>
      <c r="D18" s="194">
        <v>17.37</v>
      </c>
      <c r="E18" s="195"/>
      <c r="F18" s="196" t="s">
        <v>125</v>
      </c>
      <c r="G18" s="197"/>
      <c r="H18" s="197"/>
      <c r="I18" s="197"/>
      <c r="J18" s="197"/>
      <c r="K18" s="197"/>
      <c r="L18" s="198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2:53" ht="17.5" x14ac:dyDescent="0.2">
      <c r="B19" s="192" t="s">
        <v>91</v>
      </c>
      <c r="C19" s="193"/>
      <c r="D19" s="194">
        <v>16.190000000000001</v>
      </c>
      <c r="E19" s="195"/>
      <c r="F19" s="196" t="s">
        <v>113</v>
      </c>
      <c r="G19" s="197"/>
      <c r="H19" s="197"/>
      <c r="I19" s="197"/>
      <c r="J19" s="197"/>
      <c r="K19" s="197"/>
      <c r="L19" s="198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2:53" ht="17.5" x14ac:dyDescent="0.2">
      <c r="B20" s="192" t="s">
        <v>92</v>
      </c>
      <c r="C20" s="193"/>
      <c r="D20" s="194"/>
      <c r="E20" s="195"/>
      <c r="F20" s="196"/>
      <c r="G20" s="197"/>
      <c r="H20" s="197"/>
      <c r="I20" s="197"/>
      <c r="J20" s="197"/>
      <c r="K20" s="197"/>
      <c r="L20" s="198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ht="17.5" x14ac:dyDescent="0.2">
      <c r="B21" s="192" t="s">
        <v>93</v>
      </c>
      <c r="C21" s="193"/>
      <c r="D21" s="194"/>
      <c r="E21" s="195"/>
      <c r="F21" s="196"/>
      <c r="G21" s="197"/>
      <c r="H21" s="197"/>
      <c r="I21" s="197"/>
      <c r="J21" s="197"/>
      <c r="K21" s="197"/>
      <c r="L21" s="198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2:53" ht="17.5" x14ac:dyDescent="0.2">
      <c r="B22" s="192" t="s">
        <v>94</v>
      </c>
      <c r="C22" s="193"/>
      <c r="D22" s="194"/>
      <c r="E22" s="195"/>
      <c r="F22" s="196"/>
      <c r="G22" s="197"/>
      <c r="H22" s="197"/>
      <c r="I22" s="197"/>
      <c r="J22" s="197"/>
      <c r="K22" s="197"/>
      <c r="L22" s="198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2:53" ht="17.5" x14ac:dyDescent="0.2">
      <c r="B23" s="192" t="s">
        <v>95</v>
      </c>
      <c r="C23" s="193"/>
      <c r="D23" s="194"/>
      <c r="E23" s="195"/>
      <c r="F23" s="196"/>
      <c r="G23" s="197"/>
      <c r="H23" s="197"/>
      <c r="I23" s="197"/>
      <c r="J23" s="197"/>
      <c r="K23" s="197"/>
      <c r="L23" s="198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2:53" ht="17.5" x14ac:dyDescent="0.2">
      <c r="B24" s="192" t="s">
        <v>96</v>
      </c>
      <c r="C24" s="193"/>
      <c r="D24" s="194"/>
      <c r="E24" s="195"/>
      <c r="F24" s="196"/>
      <c r="G24" s="197"/>
      <c r="H24" s="197"/>
      <c r="I24" s="197"/>
      <c r="J24" s="197"/>
      <c r="K24" s="197"/>
      <c r="L24" s="198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2:53" ht="17.5" x14ac:dyDescent="0.2">
      <c r="B25" s="192" t="s">
        <v>97</v>
      </c>
      <c r="C25" s="193"/>
      <c r="D25" s="194"/>
      <c r="E25" s="195"/>
      <c r="F25" s="196"/>
      <c r="G25" s="197"/>
      <c r="H25" s="197"/>
      <c r="I25" s="197"/>
      <c r="J25" s="197"/>
      <c r="K25" s="197"/>
      <c r="L25" s="198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2:53" ht="18" thickBot="1" x14ac:dyDescent="0.25">
      <c r="B26" s="192" t="s">
        <v>98</v>
      </c>
      <c r="C26" s="193"/>
      <c r="D26" s="239"/>
      <c r="E26" s="240"/>
      <c r="F26" s="199"/>
      <c r="G26" s="200"/>
      <c r="H26" s="200"/>
      <c r="I26" s="200"/>
      <c r="J26" s="200"/>
      <c r="K26" s="200"/>
      <c r="L26" s="20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2:53" ht="17.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2:53" ht="19" x14ac:dyDescent="0.2">
      <c r="B28" s="11" t="s">
        <v>79</v>
      </c>
      <c r="C28" s="11"/>
      <c r="D28" s="11"/>
      <c r="E28" s="11"/>
      <c r="F28" s="7"/>
      <c r="G28" s="7"/>
      <c r="H28" s="7"/>
      <c r="I28" s="7"/>
      <c r="J28" s="7"/>
      <c r="K28" s="7"/>
      <c r="L28" s="7"/>
      <c r="M28" s="12"/>
      <c r="N28" s="3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1"/>
    </row>
    <row r="29" spans="2:53" ht="17.5" x14ac:dyDescent="0.2">
      <c r="B29" s="216" t="s">
        <v>9</v>
      </c>
      <c r="C29" s="37"/>
      <c r="D29" s="37"/>
      <c r="E29" s="37"/>
      <c r="F29" s="193" t="s">
        <v>10</v>
      </c>
      <c r="G29" s="219"/>
      <c r="H29" s="219"/>
      <c r="I29" s="219"/>
      <c r="J29" s="219"/>
      <c r="K29" s="220"/>
      <c r="L29" s="193" t="s">
        <v>11</v>
      </c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6"/>
      <c r="BA29" s="24"/>
    </row>
    <row r="30" spans="2:53" ht="18.75" customHeight="1" x14ac:dyDescent="0.2">
      <c r="B30" s="217"/>
      <c r="C30" s="104"/>
      <c r="D30" s="15"/>
      <c r="E30" s="15"/>
      <c r="F30" s="193" t="s">
        <v>12</v>
      </c>
      <c r="G30" s="219"/>
      <c r="H30" s="219"/>
      <c r="I30" s="220"/>
      <c r="J30" s="221" t="s">
        <v>84</v>
      </c>
      <c r="K30" s="184" t="s">
        <v>122</v>
      </c>
      <c r="L30" s="224" t="s">
        <v>100</v>
      </c>
      <c r="M30" s="224"/>
      <c r="N30" s="224"/>
      <c r="O30" s="224"/>
      <c r="P30" s="225" t="s">
        <v>101</v>
      </c>
      <c r="Q30" s="225"/>
      <c r="R30" s="225"/>
      <c r="S30" s="225"/>
      <c r="T30" s="226" t="s">
        <v>102</v>
      </c>
      <c r="U30" s="226"/>
      <c r="V30" s="226"/>
      <c r="W30" s="226"/>
      <c r="X30" s="211" t="s">
        <v>103</v>
      </c>
      <c r="Y30" s="211"/>
      <c r="Z30" s="211"/>
      <c r="AA30" s="211"/>
      <c r="AB30" s="203" t="s">
        <v>104</v>
      </c>
      <c r="AC30" s="203"/>
      <c r="AD30" s="203"/>
      <c r="AE30" s="203"/>
      <c r="AF30" s="204" t="s">
        <v>105</v>
      </c>
      <c r="AG30" s="204"/>
      <c r="AH30" s="204"/>
      <c r="AI30" s="204"/>
      <c r="AJ30" s="205" t="s">
        <v>106</v>
      </c>
      <c r="AK30" s="205"/>
      <c r="AL30" s="205"/>
      <c r="AM30" s="205"/>
      <c r="AN30" s="206" t="s">
        <v>107</v>
      </c>
      <c r="AO30" s="206"/>
      <c r="AP30" s="206"/>
      <c r="AQ30" s="206"/>
      <c r="AR30" s="207" t="s">
        <v>108</v>
      </c>
      <c r="AS30" s="207"/>
      <c r="AT30" s="207"/>
      <c r="AU30" s="207"/>
      <c r="AV30" s="202" t="s">
        <v>109</v>
      </c>
      <c r="AW30" s="202"/>
      <c r="AX30" s="202"/>
      <c r="AY30" s="202"/>
      <c r="AZ30" s="187" t="s">
        <v>123</v>
      </c>
      <c r="BA30" s="25"/>
    </row>
    <row r="31" spans="2:53" ht="18.75" customHeight="1" x14ac:dyDescent="0.2">
      <c r="B31" s="217"/>
      <c r="C31" s="15" t="s">
        <v>32</v>
      </c>
      <c r="D31" s="15" t="s">
        <v>35</v>
      </c>
      <c r="E31" s="15" t="s">
        <v>36</v>
      </c>
      <c r="F31" s="15" t="s">
        <v>13</v>
      </c>
      <c r="G31" s="30" t="s">
        <v>14</v>
      </c>
      <c r="H31" s="222" t="s">
        <v>34</v>
      </c>
      <c r="I31" s="13" t="s">
        <v>15</v>
      </c>
      <c r="J31" s="217"/>
      <c r="K31" s="185" t="s">
        <v>16</v>
      </c>
      <c r="L31" s="39" t="s">
        <v>33</v>
      </c>
      <c r="M31" s="40" t="s">
        <v>17</v>
      </c>
      <c r="N31" s="40" t="s">
        <v>14</v>
      </c>
      <c r="O31" s="40" t="s">
        <v>18</v>
      </c>
      <c r="P31" s="48" t="s">
        <v>33</v>
      </c>
      <c r="Q31" s="49" t="s">
        <v>17</v>
      </c>
      <c r="R31" s="49" t="s">
        <v>14</v>
      </c>
      <c r="S31" s="49" t="s">
        <v>18</v>
      </c>
      <c r="T31" s="80" t="s">
        <v>33</v>
      </c>
      <c r="U31" s="81" t="s">
        <v>17</v>
      </c>
      <c r="V31" s="81" t="s">
        <v>14</v>
      </c>
      <c r="W31" s="81" t="s">
        <v>18</v>
      </c>
      <c r="X31" s="83" t="s">
        <v>33</v>
      </c>
      <c r="Y31" s="84" t="s">
        <v>17</v>
      </c>
      <c r="Z31" s="84" t="s">
        <v>14</v>
      </c>
      <c r="AA31" s="84" t="s">
        <v>18</v>
      </c>
      <c r="AB31" s="86" t="s">
        <v>33</v>
      </c>
      <c r="AC31" s="87" t="s">
        <v>17</v>
      </c>
      <c r="AD31" s="87" t="s">
        <v>14</v>
      </c>
      <c r="AE31" s="87" t="s">
        <v>18</v>
      </c>
      <c r="AF31" s="89" t="s">
        <v>33</v>
      </c>
      <c r="AG31" s="90" t="s">
        <v>17</v>
      </c>
      <c r="AH31" s="90" t="s">
        <v>14</v>
      </c>
      <c r="AI31" s="90" t="s">
        <v>18</v>
      </c>
      <c r="AJ31" s="92" t="s">
        <v>33</v>
      </c>
      <c r="AK31" s="93" t="s">
        <v>17</v>
      </c>
      <c r="AL31" s="93" t="s">
        <v>14</v>
      </c>
      <c r="AM31" s="93" t="s">
        <v>18</v>
      </c>
      <c r="AN31" s="95" t="s">
        <v>33</v>
      </c>
      <c r="AO31" s="96" t="s">
        <v>17</v>
      </c>
      <c r="AP31" s="96" t="s">
        <v>14</v>
      </c>
      <c r="AQ31" s="96" t="s">
        <v>18</v>
      </c>
      <c r="AR31" s="98" t="s">
        <v>33</v>
      </c>
      <c r="AS31" s="99" t="s">
        <v>17</v>
      </c>
      <c r="AT31" s="99" t="s">
        <v>14</v>
      </c>
      <c r="AU31" s="99" t="s">
        <v>18</v>
      </c>
      <c r="AV31" s="101" t="s">
        <v>33</v>
      </c>
      <c r="AW31" s="102" t="s">
        <v>17</v>
      </c>
      <c r="AX31" s="102" t="s">
        <v>14</v>
      </c>
      <c r="AY31" s="102" t="s">
        <v>18</v>
      </c>
      <c r="AZ31" s="185" t="s">
        <v>16</v>
      </c>
      <c r="BA31" s="29" t="s">
        <v>19</v>
      </c>
    </row>
    <row r="32" spans="2:53" ht="18.75" customHeight="1" x14ac:dyDescent="0.2">
      <c r="B32" s="217"/>
      <c r="C32" s="104"/>
      <c r="D32" s="15" t="s">
        <v>80</v>
      </c>
      <c r="E32" s="15" t="s">
        <v>37</v>
      </c>
      <c r="F32" s="15" t="s">
        <v>20</v>
      </c>
      <c r="G32" s="31" t="s">
        <v>21</v>
      </c>
      <c r="H32" s="223"/>
      <c r="I32" s="13" t="s">
        <v>21</v>
      </c>
      <c r="J32" s="185" t="s">
        <v>21</v>
      </c>
      <c r="K32" s="185" t="s">
        <v>21</v>
      </c>
      <c r="L32" s="41" t="s">
        <v>80</v>
      </c>
      <c r="M32" s="42" t="s">
        <v>22</v>
      </c>
      <c r="N32" s="41" t="s">
        <v>8</v>
      </c>
      <c r="O32" s="41" t="s">
        <v>23</v>
      </c>
      <c r="P32" s="50" t="s">
        <v>81</v>
      </c>
      <c r="Q32" s="51" t="s">
        <v>22</v>
      </c>
      <c r="R32" s="50" t="s">
        <v>8</v>
      </c>
      <c r="S32" s="50" t="s">
        <v>23</v>
      </c>
      <c r="T32" s="57" t="s">
        <v>81</v>
      </c>
      <c r="U32" s="56" t="s">
        <v>22</v>
      </c>
      <c r="V32" s="57" t="s">
        <v>8</v>
      </c>
      <c r="W32" s="57" t="s">
        <v>23</v>
      </c>
      <c r="X32" s="60" t="s">
        <v>81</v>
      </c>
      <c r="Y32" s="59" t="s">
        <v>22</v>
      </c>
      <c r="Z32" s="60" t="s">
        <v>8</v>
      </c>
      <c r="AA32" s="60" t="s">
        <v>23</v>
      </c>
      <c r="AB32" s="63" t="s">
        <v>81</v>
      </c>
      <c r="AC32" s="62" t="s">
        <v>22</v>
      </c>
      <c r="AD32" s="63" t="s">
        <v>8</v>
      </c>
      <c r="AE32" s="63" t="s">
        <v>23</v>
      </c>
      <c r="AF32" s="66" t="s">
        <v>81</v>
      </c>
      <c r="AG32" s="65" t="s">
        <v>22</v>
      </c>
      <c r="AH32" s="66" t="s">
        <v>8</v>
      </c>
      <c r="AI32" s="66" t="s">
        <v>23</v>
      </c>
      <c r="AJ32" s="69" t="s">
        <v>81</v>
      </c>
      <c r="AK32" s="68" t="s">
        <v>22</v>
      </c>
      <c r="AL32" s="69" t="s">
        <v>8</v>
      </c>
      <c r="AM32" s="69" t="s">
        <v>23</v>
      </c>
      <c r="AN32" s="72" t="s">
        <v>81</v>
      </c>
      <c r="AO32" s="71" t="s">
        <v>22</v>
      </c>
      <c r="AP32" s="72" t="s">
        <v>8</v>
      </c>
      <c r="AQ32" s="72" t="s">
        <v>23</v>
      </c>
      <c r="AR32" s="75" t="s">
        <v>81</v>
      </c>
      <c r="AS32" s="74" t="s">
        <v>22</v>
      </c>
      <c r="AT32" s="75" t="s">
        <v>8</v>
      </c>
      <c r="AU32" s="75" t="s">
        <v>23</v>
      </c>
      <c r="AV32" s="78" t="s">
        <v>81</v>
      </c>
      <c r="AW32" s="77" t="s">
        <v>22</v>
      </c>
      <c r="AX32" s="78" t="s">
        <v>8</v>
      </c>
      <c r="AY32" s="78" t="s">
        <v>23</v>
      </c>
      <c r="AZ32" s="185" t="s">
        <v>21</v>
      </c>
      <c r="BA32" s="185" t="s">
        <v>23</v>
      </c>
    </row>
    <row r="33" spans="2:53" ht="18.75" customHeight="1" thickBot="1" x14ac:dyDescent="0.25">
      <c r="B33" s="218"/>
      <c r="C33" s="105"/>
      <c r="D33" s="10"/>
      <c r="E33" s="10"/>
      <c r="F33" s="10" t="s">
        <v>24</v>
      </c>
      <c r="G33" s="32" t="s">
        <v>25</v>
      </c>
      <c r="H33" s="33" t="s">
        <v>26</v>
      </c>
      <c r="I33" s="14" t="s">
        <v>27</v>
      </c>
      <c r="J33" s="186" t="s">
        <v>30</v>
      </c>
      <c r="K33" s="186" t="s">
        <v>31</v>
      </c>
      <c r="L33" s="41" t="s">
        <v>39</v>
      </c>
      <c r="M33" s="44" t="s">
        <v>38</v>
      </c>
      <c r="N33" s="41" t="s">
        <v>40</v>
      </c>
      <c r="O33" s="43" t="s">
        <v>41</v>
      </c>
      <c r="P33" s="50" t="s">
        <v>42</v>
      </c>
      <c r="Q33" s="53" t="s">
        <v>60</v>
      </c>
      <c r="R33" s="50" t="s">
        <v>43</v>
      </c>
      <c r="S33" s="52" t="s">
        <v>69</v>
      </c>
      <c r="T33" s="57" t="s">
        <v>44</v>
      </c>
      <c r="U33" s="82" t="s">
        <v>61</v>
      </c>
      <c r="V33" s="57" t="s">
        <v>45</v>
      </c>
      <c r="W33" s="58" t="s">
        <v>70</v>
      </c>
      <c r="X33" s="60" t="s">
        <v>46</v>
      </c>
      <c r="Y33" s="85" t="s">
        <v>62</v>
      </c>
      <c r="Z33" s="60" t="s">
        <v>47</v>
      </c>
      <c r="AA33" s="61" t="s">
        <v>71</v>
      </c>
      <c r="AB33" s="63" t="s">
        <v>48</v>
      </c>
      <c r="AC33" s="88" t="s">
        <v>63</v>
      </c>
      <c r="AD33" s="63" t="s">
        <v>49</v>
      </c>
      <c r="AE33" s="64" t="s">
        <v>72</v>
      </c>
      <c r="AF33" s="66" t="s">
        <v>50</v>
      </c>
      <c r="AG33" s="91" t="s">
        <v>64</v>
      </c>
      <c r="AH33" s="66" t="s">
        <v>51</v>
      </c>
      <c r="AI33" s="67" t="s">
        <v>73</v>
      </c>
      <c r="AJ33" s="69" t="s">
        <v>52</v>
      </c>
      <c r="AK33" s="94" t="s">
        <v>65</v>
      </c>
      <c r="AL33" s="69" t="s">
        <v>53</v>
      </c>
      <c r="AM33" s="70" t="s">
        <v>74</v>
      </c>
      <c r="AN33" s="72" t="s">
        <v>54</v>
      </c>
      <c r="AO33" s="97" t="s">
        <v>66</v>
      </c>
      <c r="AP33" s="72" t="s">
        <v>55</v>
      </c>
      <c r="AQ33" s="73" t="s">
        <v>75</v>
      </c>
      <c r="AR33" s="75" t="s">
        <v>56</v>
      </c>
      <c r="AS33" s="100" t="s">
        <v>67</v>
      </c>
      <c r="AT33" s="75" t="s">
        <v>57</v>
      </c>
      <c r="AU33" s="76" t="s">
        <v>76</v>
      </c>
      <c r="AV33" s="78" t="s">
        <v>58</v>
      </c>
      <c r="AW33" s="103" t="s">
        <v>68</v>
      </c>
      <c r="AX33" s="78" t="s">
        <v>59</v>
      </c>
      <c r="AY33" s="79" t="s">
        <v>77</v>
      </c>
      <c r="AZ33" s="186" t="s">
        <v>83</v>
      </c>
      <c r="BA33" s="186" t="s">
        <v>78</v>
      </c>
    </row>
    <row r="34" spans="2:53" ht="17.5" x14ac:dyDescent="0.2">
      <c r="B34" s="21">
        <v>46113</v>
      </c>
      <c r="C34" s="38">
        <v>30</v>
      </c>
      <c r="D34" s="38">
        <f>C34*24</f>
        <v>720</v>
      </c>
      <c r="E34" s="38" t="str">
        <f>IF(L34+P34+T34+X34+AB34+AF34+AJ34+AN34+AR34+AV34=D34,"OK","×")</f>
        <v>OK</v>
      </c>
      <c r="F34" s="171">
        <v>132</v>
      </c>
      <c r="G34" s="172">
        <f>IF($D$10="","",$D$10)</f>
        <v>2000</v>
      </c>
      <c r="H34" s="173">
        <v>1.1499999999999999</v>
      </c>
      <c r="I34" s="182">
        <f>IF(G34="","",F34*G34*H34)</f>
        <v>303600</v>
      </c>
      <c r="J34" s="174">
        <v>10000</v>
      </c>
      <c r="K34" s="181">
        <f>IF(I34="","",I34-J34)</f>
        <v>293600</v>
      </c>
      <c r="L34" s="106">
        <v>0</v>
      </c>
      <c r="M34" s="107">
        <f>29*L34</f>
        <v>0</v>
      </c>
      <c r="N34" s="108">
        <f>IF($D$17="","",$D$17)</f>
        <v>17.37</v>
      </c>
      <c r="O34" s="109">
        <f>IF(N34="","",M34*N34)</f>
        <v>0</v>
      </c>
      <c r="P34" s="110"/>
      <c r="Q34" s="111">
        <f t="shared" ref="Q34:AC35" si="0">29*P34</f>
        <v>0</v>
      </c>
      <c r="R34" s="153">
        <f>IF($D$18="","",$D$18)</f>
        <v>17.37</v>
      </c>
      <c r="S34" s="162">
        <f>IF(R34="","",Q34*R34)</f>
        <v>0</v>
      </c>
      <c r="T34" s="112">
        <v>720</v>
      </c>
      <c r="U34" s="113">
        <f t="shared" ref="U34" si="1">29*T34</f>
        <v>20880</v>
      </c>
      <c r="V34" s="154">
        <f>IF($D$19="","",$D$19)</f>
        <v>16.190000000000001</v>
      </c>
      <c r="W34" s="163">
        <f>IF(V34="","",U34*V34)</f>
        <v>338047.2</v>
      </c>
      <c r="X34" s="114"/>
      <c r="Y34" s="115">
        <f t="shared" ref="Y34" si="2">29*X34</f>
        <v>0</v>
      </c>
      <c r="Z34" s="155" t="str">
        <f>IF($D$20="","",$D$20)</f>
        <v/>
      </c>
      <c r="AA34" s="164" t="str">
        <f>IF(Z34="","",Y34*Z34)</f>
        <v/>
      </c>
      <c r="AB34" s="116"/>
      <c r="AC34" s="117">
        <f t="shared" ref="AC34" si="3">29*AB34</f>
        <v>0</v>
      </c>
      <c r="AD34" s="156" t="str">
        <f>IF($D$21="","",$D$21)</f>
        <v/>
      </c>
      <c r="AE34" s="165" t="str">
        <f>IF(AD34="","",AC34*AD34)</f>
        <v/>
      </c>
      <c r="AF34" s="118"/>
      <c r="AG34" s="119">
        <f t="shared" ref="AG34:AS35" si="4">29*AF34</f>
        <v>0</v>
      </c>
      <c r="AH34" s="157" t="str">
        <f>IF($D$22="","",$D$22)</f>
        <v/>
      </c>
      <c r="AI34" s="166" t="str">
        <f>IF(AH34="","",AG34*AH34)</f>
        <v/>
      </c>
      <c r="AJ34" s="120"/>
      <c r="AK34" s="121">
        <f t="shared" ref="AK34" si="5">29*AJ34</f>
        <v>0</v>
      </c>
      <c r="AL34" s="158" t="str">
        <f>IF($D$23="","",$D$23)</f>
        <v/>
      </c>
      <c r="AM34" s="167" t="str">
        <f>IF(AL34="","",AK34*AL34)</f>
        <v/>
      </c>
      <c r="AN34" s="122"/>
      <c r="AO34" s="123">
        <f t="shared" ref="AO34" si="6">29*AN34</f>
        <v>0</v>
      </c>
      <c r="AP34" s="159" t="str">
        <f>IF($D$24="","",$D$24)</f>
        <v/>
      </c>
      <c r="AQ34" s="168" t="str">
        <f>IF(AP34="","",AO34*AP34)</f>
        <v/>
      </c>
      <c r="AR34" s="124"/>
      <c r="AS34" s="125">
        <f t="shared" ref="AS34" si="7">29*AR34</f>
        <v>0</v>
      </c>
      <c r="AT34" s="160" t="str">
        <f>IF($D$25="","",$D$25)</f>
        <v/>
      </c>
      <c r="AU34" s="169" t="str">
        <f>IF(AT34="","",AS34*AT34)</f>
        <v/>
      </c>
      <c r="AV34" s="126"/>
      <c r="AW34" s="127">
        <f t="shared" ref="Q34:AW45" si="8">29*AV34</f>
        <v>0</v>
      </c>
      <c r="AX34" s="161" t="str">
        <f>IF($D$26="","",$D$26)</f>
        <v/>
      </c>
      <c r="AY34" s="170" t="str">
        <f>IF(AX34="","",AW34*AX34)</f>
        <v/>
      </c>
      <c r="AZ34" s="152">
        <f>SUM(O34,S34,W34,AA34,AE34,AI34,AM34,AQ34,AU34,AY34)</f>
        <v>338047.2</v>
      </c>
      <c r="BA34" s="128">
        <f>IF(AZ34="","",INT(+K34+AZ34))</f>
        <v>631647</v>
      </c>
    </row>
    <row r="35" spans="2:53" ht="17.5" x14ac:dyDescent="0.2">
      <c r="B35" s="21">
        <v>46143</v>
      </c>
      <c r="C35" s="38">
        <v>31</v>
      </c>
      <c r="D35" s="38">
        <f t="shared" ref="D35:D45" si="9">C35*24</f>
        <v>744</v>
      </c>
      <c r="E35" s="38" t="str">
        <f t="shared" ref="E35:E45" si="10">IF(L35+P35+T35+X35+AB35+AF35+AJ35+AN35+AR35+AV35=D35,"OK","×")</f>
        <v>OK</v>
      </c>
      <c r="F35" s="175">
        <f>F34</f>
        <v>132</v>
      </c>
      <c r="G35" s="176">
        <f t="shared" ref="G35:G45" si="11">IF($D$10="","",$D$10)</f>
        <v>2000</v>
      </c>
      <c r="H35" s="177">
        <f>H34</f>
        <v>1.1499999999999999</v>
      </c>
      <c r="I35" s="182">
        <f t="shared" ref="I35:I45" si="12">IF(G35="","",F35*G35*H35)</f>
        <v>303600</v>
      </c>
      <c r="J35" s="178">
        <v>10000</v>
      </c>
      <c r="K35" s="181">
        <f t="shared" ref="K35:K45" si="13">IF(I35="","",I35-J35)</f>
        <v>293600</v>
      </c>
      <c r="L35" s="129">
        <v>0</v>
      </c>
      <c r="M35" s="107">
        <f t="shared" ref="M35:M45" si="14">29*L35</f>
        <v>0</v>
      </c>
      <c r="N35" s="108">
        <f t="shared" ref="N35:N45" si="15">IF($D$17="","",$D$17)</f>
        <v>17.37</v>
      </c>
      <c r="O35" s="109">
        <f>IF(N35="","",ROUNDDOWN(M35*N35,2))</f>
        <v>0</v>
      </c>
      <c r="P35" s="130"/>
      <c r="Q35" s="111">
        <f t="shared" si="0"/>
        <v>0</v>
      </c>
      <c r="R35" s="153">
        <f t="shared" ref="R35:R45" si="16">IF($D$18="","",$D$18)</f>
        <v>17.37</v>
      </c>
      <c r="S35" s="162">
        <f t="shared" ref="S35:S45" si="17">IF(R35="","",Q35*R35)</f>
        <v>0</v>
      </c>
      <c r="T35" s="131">
        <v>744</v>
      </c>
      <c r="U35" s="113">
        <f t="shared" si="0"/>
        <v>21576</v>
      </c>
      <c r="V35" s="154">
        <f t="shared" ref="V35:V45" si="18">IF($D$19="","",$D$19)</f>
        <v>16.190000000000001</v>
      </c>
      <c r="W35" s="163">
        <f t="shared" ref="W35:W45" si="19">IF(V35="","",U35*V35)</f>
        <v>349315.44</v>
      </c>
      <c r="X35" s="132"/>
      <c r="Y35" s="115">
        <f t="shared" si="0"/>
        <v>0</v>
      </c>
      <c r="Z35" s="155" t="str">
        <f t="shared" ref="Z35:Z45" si="20">IF($D$20="","",$D$20)</f>
        <v/>
      </c>
      <c r="AA35" s="164" t="str">
        <f t="shared" ref="AA35:AA45" si="21">IF(Z35="","",Y35*Z35)</f>
        <v/>
      </c>
      <c r="AB35" s="133"/>
      <c r="AC35" s="117">
        <f t="shared" si="0"/>
        <v>0</v>
      </c>
      <c r="AD35" s="156" t="str">
        <f t="shared" ref="AD35:AD45" si="22">IF($D$21="","",$D$21)</f>
        <v/>
      </c>
      <c r="AE35" s="165" t="str">
        <f t="shared" ref="AE35:AE45" si="23">IF(AD35="","",AC35*AD35)</f>
        <v/>
      </c>
      <c r="AF35" s="134"/>
      <c r="AG35" s="119">
        <f t="shared" si="4"/>
        <v>0</v>
      </c>
      <c r="AH35" s="157" t="str">
        <f t="shared" ref="AH35:AH45" si="24">IF($D$22="","",$D$22)</f>
        <v/>
      </c>
      <c r="AI35" s="166" t="str">
        <f t="shared" ref="AI35:AI45" si="25">IF(AH35="","",AG35*AH35)</f>
        <v/>
      </c>
      <c r="AJ35" s="135"/>
      <c r="AK35" s="121">
        <f t="shared" si="4"/>
        <v>0</v>
      </c>
      <c r="AL35" s="158" t="str">
        <f t="shared" ref="AL35:AL45" si="26">IF($D$23="","",$D$23)</f>
        <v/>
      </c>
      <c r="AM35" s="167" t="str">
        <f t="shared" ref="AM35:AM45" si="27">IF(AL35="","",AK35*AL35)</f>
        <v/>
      </c>
      <c r="AN35" s="136"/>
      <c r="AO35" s="123">
        <f t="shared" si="4"/>
        <v>0</v>
      </c>
      <c r="AP35" s="159" t="str">
        <f t="shared" ref="AP35:AP45" si="28">IF($D$24="","",$D$24)</f>
        <v/>
      </c>
      <c r="AQ35" s="168" t="str">
        <f t="shared" ref="AQ35:AQ45" si="29">IF(AP35="","",AO35*AP35)</f>
        <v/>
      </c>
      <c r="AR35" s="137"/>
      <c r="AS35" s="125">
        <f t="shared" si="4"/>
        <v>0</v>
      </c>
      <c r="AT35" s="160" t="str">
        <f t="shared" ref="AT35:AT45" si="30">IF($D$25="","",$D$25)</f>
        <v/>
      </c>
      <c r="AU35" s="169" t="str">
        <f t="shared" ref="AU35:AU45" si="31">IF(AT35="","",AS35*AT35)</f>
        <v/>
      </c>
      <c r="AV35" s="138"/>
      <c r="AW35" s="127">
        <f t="shared" si="8"/>
        <v>0</v>
      </c>
      <c r="AX35" s="161" t="str">
        <f t="shared" ref="AX35:AX45" si="32">IF($D$26="","",$D$26)</f>
        <v/>
      </c>
      <c r="AY35" s="170" t="str">
        <f t="shared" ref="AY35:AY45" si="33">IF(AX35="","",AW35*AX35)</f>
        <v/>
      </c>
      <c r="AZ35" s="152">
        <f t="shared" ref="AZ35:AZ45" si="34">SUM(O35,S35,W35,AA35,AE35,AI35,AM35,AQ35,AU35,AY35)</f>
        <v>349315.44</v>
      </c>
      <c r="BA35" s="128">
        <f t="shared" ref="BA35:BA45" si="35">IF(AZ35="","",INT(+K35+AZ35))</f>
        <v>642915</v>
      </c>
    </row>
    <row r="36" spans="2:53" ht="17.5" x14ac:dyDescent="0.2">
      <c r="B36" s="21">
        <v>46174</v>
      </c>
      <c r="C36" s="38">
        <v>30</v>
      </c>
      <c r="D36" s="38">
        <f t="shared" si="9"/>
        <v>720</v>
      </c>
      <c r="E36" s="38" t="str">
        <f t="shared" si="10"/>
        <v>OK</v>
      </c>
      <c r="F36" s="175">
        <f>F35</f>
        <v>132</v>
      </c>
      <c r="G36" s="176">
        <f t="shared" si="11"/>
        <v>2000</v>
      </c>
      <c r="H36" s="177">
        <f t="shared" ref="H36:H45" si="36">H35</f>
        <v>1.1499999999999999</v>
      </c>
      <c r="I36" s="182">
        <f>IF(G36="","",F36*G36*H36)</f>
        <v>303600</v>
      </c>
      <c r="J36" s="178">
        <v>10000</v>
      </c>
      <c r="K36" s="181">
        <f t="shared" si="13"/>
        <v>293600</v>
      </c>
      <c r="L36" s="129">
        <v>0</v>
      </c>
      <c r="M36" s="107">
        <f t="shared" si="14"/>
        <v>0</v>
      </c>
      <c r="N36" s="108">
        <f t="shared" si="15"/>
        <v>17.37</v>
      </c>
      <c r="O36" s="109">
        <f t="shared" ref="O36:O45" si="37">IF(N36="","",ROUNDDOWN(M36*N36,2))</f>
        <v>0</v>
      </c>
      <c r="P36" s="130"/>
      <c r="Q36" s="111">
        <f t="shared" si="8"/>
        <v>0</v>
      </c>
      <c r="R36" s="153">
        <f t="shared" si="16"/>
        <v>17.37</v>
      </c>
      <c r="S36" s="162">
        <f t="shared" si="17"/>
        <v>0</v>
      </c>
      <c r="T36" s="131">
        <v>720</v>
      </c>
      <c r="U36" s="113">
        <f t="shared" si="8"/>
        <v>20880</v>
      </c>
      <c r="V36" s="154">
        <f t="shared" si="18"/>
        <v>16.190000000000001</v>
      </c>
      <c r="W36" s="163">
        <f t="shared" si="19"/>
        <v>338047.2</v>
      </c>
      <c r="X36" s="132"/>
      <c r="Y36" s="115">
        <f t="shared" si="8"/>
        <v>0</v>
      </c>
      <c r="Z36" s="155" t="str">
        <f t="shared" si="20"/>
        <v/>
      </c>
      <c r="AA36" s="164" t="str">
        <f t="shared" si="21"/>
        <v/>
      </c>
      <c r="AB36" s="133"/>
      <c r="AC36" s="117">
        <f t="shared" si="8"/>
        <v>0</v>
      </c>
      <c r="AD36" s="156" t="str">
        <f t="shared" si="22"/>
        <v/>
      </c>
      <c r="AE36" s="165" t="str">
        <f t="shared" si="23"/>
        <v/>
      </c>
      <c r="AF36" s="134"/>
      <c r="AG36" s="119">
        <f t="shared" si="8"/>
        <v>0</v>
      </c>
      <c r="AH36" s="157" t="str">
        <f t="shared" si="24"/>
        <v/>
      </c>
      <c r="AI36" s="166" t="str">
        <f t="shared" si="25"/>
        <v/>
      </c>
      <c r="AJ36" s="135"/>
      <c r="AK36" s="121">
        <f t="shared" si="8"/>
        <v>0</v>
      </c>
      <c r="AL36" s="158" t="str">
        <f t="shared" si="26"/>
        <v/>
      </c>
      <c r="AM36" s="167" t="str">
        <f t="shared" si="27"/>
        <v/>
      </c>
      <c r="AN36" s="136"/>
      <c r="AO36" s="123">
        <f t="shared" si="8"/>
        <v>0</v>
      </c>
      <c r="AP36" s="159" t="str">
        <f t="shared" si="28"/>
        <v/>
      </c>
      <c r="AQ36" s="168" t="str">
        <f t="shared" si="29"/>
        <v/>
      </c>
      <c r="AR36" s="137"/>
      <c r="AS36" s="125">
        <f t="shared" si="8"/>
        <v>0</v>
      </c>
      <c r="AT36" s="160" t="str">
        <f t="shared" si="30"/>
        <v/>
      </c>
      <c r="AU36" s="169" t="str">
        <f t="shared" si="31"/>
        <v/>
      </c>
      <c r="AV36" s="138"/>
      <c r="AW36" s="127">
        <f t="shared" si="8"/>
        <v>0</v>
      </c>
      <c r="AX36" s="161" t="str">
        <f t="shared" si="32"/>
        <v/>
      </c>
      <c r="AY36" s="170" t="str">
        <f t="shared" si="33"/>
        <v/>
      </c>
      <c r="AZ36" s="152">
        <f t="shared" si="34"/>
        <v>338047.2</v>
      </c>
      <c r="BA36" s="128">
        <f t="shared" si="35"/>
        <v>631647</v>
      </c>
    </row>
    <row r="37" spans="2:53" ht="17.5" x14ac:dyDescent="0.2">
      <c r="B37" s="21">
        <v>46204</v>
      </c>
      <c r="C37" s="38">
        <v>31</v>
      </c>
      <c r="D37" s="38">
        <f t="shared" si="9"/>
        <v>744</v>
      </c>
      <c r="E37" s="38" t="str">
        <f t="shared" si="10"/>
        <v>OK</v>
      </c>
      <c r="F37" s="175">
        <f t="shared" ref="F37:F45" si="38">F36</f>
        <v>132</v>
      </c>
      <c r="G37" s="176">
        <f t="shared" si="11"/>
        <v>2000</v>
      </c>
      <c r="H37" s="177">
        <f t="shared" si="36"/>
        <v>1.1499999999999999</v>
      </c>
      <c r="I37" s="182">
        <f t="shared" si="12"/>
        <v>303600</v>
      </c>
      <c r="J37" s="178"/>
      <c r="K37" s="181">
        <f t="shared" si="13"/>
        <v>303600</v>
      </c>
      <c r="L37" s="129">
        <v>744</v>
      </c>
      <c r="M37" s="107">
        <f t="shared" si="14"/>
        <v>21576</v>
      </c>
      <c r="N37" s="108">
        <f t="shared" si="15"/>
        <v>17.37</v>
      </c>
      <c r="O37" s="109">
        <f t="shared" si="37"/>
        <v>374775.12</v>
      </c>
      <c r="P37" s="130"/>
      <c r="Q37" s="111">
        <f t="shared" si="8"/>
        <v>0</v>
      </c>
      <c r="R37" s="153">
        <f t="shared" si="16"/>
        <v>17.37</v>
      </c>
      <c r="S37" s="162">
        <f t="shared" si="17"/>
        <v>0</v>
      </c>
      <c r="T37" s="131"/>
      <c r="U37" s="113">
        <f t="shared" si="8"/>
        <v>0</v>
      </c>
      <c r="V37" s="154">
        <f t="shared" si="18"/>
        <v>16.190000000000001</v>
      </c>
      <c r="W37" s="163">
        <f t="shared" si="19"/>
        <v>0</v>
      </c>
      <c r="X37" s="132"/>
      <c r="Y37" s="115">
        <f t="shared" si="8"/>
        <v>0</v>
      </c>
      <c r="Z37" s="155" t="str">
        <f t="shared" si="20"/>
        <v/>
      </c>
      <c r="AA37" s="164" t="str">
        <f t="shared" si="21"/>
        <v/>
      </c>
      <c r="AB37" s="133"/>
      <c r="AC37" s="117">
        <f t="shared" si="8"/>
        <v>0</v>
      </c>
      <c r="AD37" s="156" t="str">
        <f t="shared" si="22"/>
        <v/>
      </c>
      <c r="AE37" s="165" t="str">
        <f t="shared" si="23"/>
        <v/>
      </c>
      <c r="AF37" s="134"/>
      <c r="AG37" s="119">
        <f t="shared" si="8"/>
        <v>0</v>
      </c>
      <c r="AH37" s="157" t="str">
        <f t="shared" si="24"/>
        <v/>
      </c>
      <c r="AI37" s="166" t="str">
        <f t="shared" si="25"/>
        <v/>
      </c>
      <c r="AJ37" s="135"/>
      <c r="AK37" s="121">
        <f t="shared" si="8"/>
        <v>0</v>
      </c>
      <c r="AL37" s="158" t="str">
        <f t="shared" si="26"/>
        <v/>
      </c>
      <c r="AM37" s="167" t="str">
        <f t="shared" si="27"/>
        <v/>
      </c>
      <c r="AN37" s="136"/>
      <c r="AO37" s="123">
        <f t="shared" si="8"/>
        <v>0</v>
      </c>
      <c r="AP37" s="159" t="str">
        <f t="shared" si="28"/>
        <v/>
      </c>
      <c r="AQ37" s="168" t="str">
        <f t="shared" si="29"/>
        <v/>
      </c>
      <c r="AR37" s="137"/>
      <c r="AS37" s="125">
        <f t="shared" si="8"/>
        <v>0</v>
      </c>
      <c r="AT37" s="160" t="str">
        <f t="shared" si="30"/>
        <v/>
      </c>
      <c r="AU37" s="169" t="str">
        <f t="shared" si="31"/>
        <v/>
      </c>
      <c r="AV37" s="138"/>
      <c r="AW37" s="127">
        <f t="shared" si="8"/>
        <v>0</v>
      </c>
      <c r="AX37" s="161" t="str">
        <f t="shared" si="32"/>
        <v/>
      </c>
      <c r="AY37" s="170" t="str">
        <f t="shared" si="33"/>
        <v/>
      </c>
      <c r="AZ37" s="152">
        <f t="shared" si="34"/>
        <v>374775.12</v>
      </c>
      <c r="BA37" s="128">
        <f t="shared" si="35"/>
        <v>678375</v>
      </c>
    </row>
    <row r="38" spans="2:53" ht="17.5" x14ac:dyDescent="0.2">
      <c r="B38" s="21">
        <v>46235</v>
      </c>
      <c r="C38" s="38">
        <v>31</v>
      </c>
      <c r="D38" s="38">
        <f t="shared" si="9"/>
        <v>744</v>
      </c>
      <c r="E38" s="38" t="str">
        <f t="shared" si="10"/>
        <v>OK</v>
      </c>
      <c r="F38" s="175">
        <f t="shared" si="38"/>
        <v>132</v>
      </c>
      <c r="G38" s="176">
        <f t="shared" si="11"/>
        <v>2000</v>
      </c>
      <c r="H38" s="177">
        <f t="shared" si="36"/>
        <v>1.1499999999999999</v>
      </c>
      <c r="I38" s="182">
        <f t="shared" si="12"/>
        <v>303600</v>
      </c>
      <c r="J38" s="178"/>
      <c r="K38" s="181">
        <f t="shared" si="13"/>
        <v>303600</v>
      </c>
      <c r="L38" s="129">
        <v>744</v>
      </c>
      <c r="M38" s="107">
        <f t="shared" si="14"/>
        <v>21576</v>
      </c>
      <c r="N38" s="108">
        <f t="shared" si="15"/>
        <v>17.37</v>
      </c>
      <c r="O38" s="109">
        <f t="shared" si="37"/>
        <v>374775.12</v>
      </c>
      <c r="P38" s="130"/>
      <c r="Q38" s="111">
        <f t="shared" si="8"/>
        <v>0</v>
      </c>
      <c r="R38" s="153">
        <f t="shared" si="16"/>
        <v>17.37</v>
      </c>
      <c r="S38" s="162">
        <f t="shared" si="17"/>
        <v>0</v>
      </c>
      <c r="T38" s="131"/>
      <c r="U38" s="113">
        <f t="shared" si="8"/>
        <v>0</v>
      </c>
      <c r="V38" s="154">
        <f t="shared" si="18"/>
        <v>16.190000000000001</v>
      </c>
      <c r="W38" s="163">
        <f t="shared" si="19"/>
        <v>0</v>
      </c>
      <c r="X38" s="132"/>
      <c r="Y38" s="115">
        <f t="shared" si="8"/>
        <v>0</v>
      </c>
      <c r="Z38" s="155" t="str">
        <f t="shared" si="20"/>
        <v/>
      </c>
      <c r="AA38" s="164" t="str">
        <f t="shared" si="21"/>
        <v/>
      </c>
      <c r="AB38" s="133"/>
      <c r="AC38" s="117">
        <f t="shared" si="8"/>
        <v>0</v>
      </c>
      <c r="AD38" s="156" t="str">
        <f t="shared" si="22"/>
        <v/>
      </c>
      <c r="AE38" s="165" t="str">
        <f t="shared" si="23"/>
        <v/>
      </c>
      <c r="AF38" s="134"/>
      <c r="AG38" s="119">
        <f t="shared" si="8"/>
        <v>0</v>
      </c>
      <c r="AH38" s="157" t="str">
        <f t="shared" si="24"/>
        <v/>
      </c>
      <c r="AI38" s="166" t="str">
        <f t="shared" si="25"/>
        <v/>
      </c>
      <c r="AJ38" s="135"/>
      <c r="AK38" s="121">
        <f t="shared" si="8"/>
        <v>0</v>
      </c>
      <c r="AL38" s="158" t="str">
        <f t="shared" si="26"/>
        <v/>
      </c>
      <c r="AM38" s="167" t="str">
        <f t="shared" si="27"/>
        <v/>
      </c>
      <c r="AN38" s="136"/>
      <c r="AO38" s="123">
        <f t="shared" si="8"/>
        <v>0</v>
      </c>
      <c r="AP38" s="159" t="str">
        <f t="shared" si="28"/>
        <v/>
      </c>
      <c r="AQ38" s="168" t="str">
        <f t="shared" si="29"/>
        <v/>
      </c>
      <c r="AR38" s="137"/>
      <c r="AS38" s="125">
        <f t="shared" si="8"/>
        <v>0</v>
      </c>
      <c r="AT38" s="160" t="str">
        <f t="shared" si="30"/>
        <v/>
      </c>
      <c r="AU38" s="169" t="str">
        <f t="shared" si="31"/>
        <v/>
      </c>
      <c r="AV38" s="138"/>
      <c r="AW38" s="127">
        <f t="shared" si="8"/>
        <v>0</v>
      </c>
      <c r="AX38" s="161" t="str">
        <f t="shared" si="32"/>
        <v/>
      </c>
      <c r="AY38" s="170" t="str">
        <f t="shared" si="33"/>
        <v/>
      </c>
      <c r="AZ38" s="152">
        <f t="shared" si="34"/>
        <v>374775.12</v>
      </c>
      <c r="BA38" s="128">
        <f t="shared" si="35"/>
        <v>678375</v>
      </c>
    </row>
    <row r="39" spans="2:53" ht="17.5" x14ac:dyDescent="0.2">
      <c r="B39" s="21">
        <v>46266</v>
      </c>
      <c r="C39" s="38">
        <v>30</v>
      </c>
      <c r="D39" s="38">
        <f t="shared" si="9"/>
        <v>720</v>
      </c>
      <c r="E39" s="38" t="str">
        <f t="shared" si="10"/>
        <v>OK</v>
      </c>
      <c r="F39" s="175">
        <f t="shared" si="38"/>
        <v>132</v>
      </c>
      <c r="G39" s="176">
        <f t="shared" si="11"/>
        <v>2000</v>
      </c>
      <c r="H39" s="177">
        <f t="shared" si="36"/>
        <v>1.1499999999999999</v>
      </c>
      <c r="I39" s="182">
        <f t="shared" si="12"/>
        <v>303600</v>
      </c>
      <c r="J39" s="178"/>
      <c r="K39" s="181">
        <f t="shared" si="13"/>
        <v>303600</v>
      </c>
      <c r="L39" s="129">
        <v>720</v>
      </c>
      <c r="M39" s="107">
        <f t="shared" si="14"/>
        <v>20880</v>
      </c>
      <c r="N39" s="108">
        <f t="shared" si="15"/>
        <v>17.37</v>
      </c>
      <c r="O39" s="109">
        <f t="shared" si="37"/>
        <v>362685.6</v>
      </c>
      <c r="P39" s="130"/>
      <c r="Q39" s="111">
        <f t="shared" si="8"/>
        <v>0</v>
      </c>
      <c r="R39" s="153">
        <f t="shared" si="16"/>
        <v>17.37</v>
      </c>
      <c r="S39" s="162">
        <f t="shared" si="17"/>
        <v>0</v>
      </c>
      <c r="T39" s="131"/>
      <c r="U39" s="113">
        <f t="shared" si="8"/>
        <v>0</v>
      </c>
      <c r="V39" s="154">
        <f t="shared" si="18"/>
        <v>16.190000000000001</v>
      </c>
      <c r="W39" s="163">
        <f t="shared" si="19"/>
        <v>0</v>
      </c>
      <c r="X39" s="132"/>
      <c r="Y39" s="115">
        <f t="shared" si="8"/>
        <v>0</v>
      </c>
      <c r="Z39" s="155" t="str">
        <f t="shared" si="20"/>
        <v/>
      </c>
      <c r="AA39" s="164" t="str">
        <f t="shared" si="21"/>
        <v/>
      </c>
      <c r="AB39" s="133"/>
      <c r="AC39" s="117">
        <f t="shared" si="8"/>
        <v>0</v>
      </c>
      <c r="AD39" s="156" t="str">
        <f t="shared" si="22"/>
        <v/>
      </c>
      <c r="AE39" s="165" t="str">
        <f t="shared" si="23"/>
        <v/>
      </c>
      <c r="AF39" s="134"/>
      <c r="AG39" s="119">
        <f t="shared" si="8"/>
        <v>0</v>
      </c>
      <c r="AH39" s="157" t="str">
        <f t="shared" si="24"/>
        <v/>
      </c>
      <c r="AI39" s="166" t="str">
        <f t="shared" si="25"/>
        <v/>
      </c>
      <c r="AJ39" s="135"/>
      <c r="AK39" s="121">
        <f t="shared" si="8"/>
        <v>0</v>
      </c>
      <c r="AL39" s="158" t="str">
        <f t="shared" si="26"/>
        <v/>
      </c>
      <c r="AM39" s="167" t="str">
        <f t="shared" si="27"/>
        <v/>
      </c>
      <c r="AN39" s="136"/>
      <c r="AO39" s="123">
        <f t="shared" si="8"/>
        <v>0</v>
      </c>
      <c r="AP39" s="159" t="str">
        <f t="shared" si="28"/>
        <v/>
      </c>
      <c r="AQ39" s="168" t="str">
        <f t="shared" si="29"/>
        <v/>
      </c>
      <c r="AR39" s="137"/>
      <c r="AS39" s="125">
        <f t="shared" si="8"/>
        <v>0</v>
      </c>
      <c r="AT39" s="160" t="str">
        <f t="shared" si="30"/>
        <v/>
      </c>
      <c r="AU39" s="169" t="str">
        <f t="shared" si="31"/>
        <v/>
      </c>
      <c r="AV39" s="138"/>
      <c r="AW39" s="127">
        <f t="shared" si="8"/>
        <v>0</v>
      </c>
      <c r="AX39" s="161" t="str">
        <f t="shared" si="32"/>
        <v/>
      </c>
      <c r="AY39" s="170" t="str">
        <f t="shared" si="33"/>
        <v/>
      </c>
      <c r="AZ39" s="152">
        <f t="shared" si="34"/>
        <v>362685.6</v>
      </c>
      <c r="BA39" s="128">
        <f t="shared" si="35"/>
        <v>666285</v>
      </c>
    </row>
    <row r="40" spans="2:53" ht="17.5" x14ac:dyDescent="0.2">
      <c r="B40" s="21">
        <v>46296</v>
      </c>
      <c r="C40" s="38">
        <v>31</v>
      </c>
      <c r="D40" s="38">
        <f t="shared" si="9"/>
        <v>744</v>
      </c>
      <c r="E40" s="38" t="str">
        <f t="shared" si="10"/>
        <v>OK</v>
      </c>
      <c r="F40" s="175">
        <f t="shared" si="38"/>
        <v>132</v>
      </c>
      <c r="G40" s="176">
        <f t="shared" si="11"/>
        <v>2000</v>
      </c>
      <c r="H40" s="177">
        <f t="shared" si="36"/>
        <v>1.1499999999999999</v>
      </c>
      <c r="I40" s="182">
        <f t="shared" si="12"/>
        <v>303600</v>
      </c>
      <c r="J40" s="178">
        <v>10000</v>
      </c>
      <c r="K40" s="181">
        <f t="shared" si="13"/>
        <v>293600</v>
      </c>
      <c r="L40" s="129"/>
      <c r="M40" s="107">
        <f t="shared" si="14"/>
        <v>0</v>
      </c>
      <c r="N40" s="108">
        <f t="shared" si="15"/>
        <v>17.37</v>
      </c>
      <c r="O40" s="109">
        <f t="shared" si="37"/>
        <v>0</v>
      </c>
      <c r="P40" s="130"/>
      <c r="Q40" s="111">
        <f t="shared" si="8"/>
        <v>0</v>
      </c>
      <c r="R40" s="153">
        <f t="shared" si="16"/>
        <v>17.37</v>
      </c>
      <c r="S40" s="162">
        <f t="shared" si="17"/>
        <v>0</v>
      </c>
      <c r="T40" s="131">
        <v>744</v>
      </c>
      <c r="U40" s="113">
        <f t="shared" si="8"/>
        <v>21576</v>
      </c>
      <c r="V40" s="154">
        <f t="shared" si="18"/>
        <v>16.190000000000001</v>
      </c>
      <c r="W40" s="163">
        <f t="shared" si="19"/>
        <v>349315.44</v>
      </c>
      <c r="X40" s="132"/>
      <c r="Y40" s="115">
        <f t="shared" si="8"/>
        <v>0</v>
      </c>
      <c r="Z40" s="155" t="str">
        <f t="shared" si="20"/>
        <v/>
      </c>
      <c r="AA40" s="164" t="str">
        <f t="shared" si="21"/>
        <v/>
      </c>
      <c r="AB40" s="133"/>
      <c r="AC40" s="117">
        <f t="shared" si="8"/>
        <v>0</v>
      </c>
      <c r="AD40" s="156" t="str">
        <f t="shared" si="22"/>
        <v/>
      </c>
      <c r="AE40" s="165" t="str">
        <f t="shared" si="23"/>
        <v/>
      </c>
      <c r="AF40" s="134"/>
      <c r="AG40" s="119">
        <f t="shared" si="8"/>
        <v>0</v>
      </c>
      <c r="AH40" s="157" t="str">
        <f t="shared" si="24"/>
        <v/>
      </c>
      <c r="AI40" s="166" t="str">
        <f t="shared" si="25"/>
        <v/>
      </c>
      <c r="AJ40" s="135"/>
      <c r="AK40" s="121">
        <f t="shared" si="8"/>
        <v>0</v>
      </c>
      <c r="AL40" s="158" t="str">
        <f t="shared" si="26"/>
        <v/>
      </c>
      <c r="AM40" s="167" t="str">
        <f t="shared" si="27"/>
        <v/>
      </c>
      <c r="AN40" s="136"/>
      <c r="AO40" s="123">
        <f t="shared" si="8"/>
        <v>0</v>
      </c>
      <c r="AP40" s="159" t="str">
        <f t="shared" si="28"/>
        <v/>
      </c>
      <c r="AQ40" s="168" t="str">
        <f t="shared" si="29"/>
        <v/>
      </c>
      <c r="AR40" s="137"/>
      <c r="AS40" s="125">
        <f t="shared" si="8"/>
        <v>0</v>
      </c>
      <c r="AT40" s="160" t="str">
        <f t="shared" si="30"/>
        <v/>
      </c>
      <c r="AU40" s="169" t="str">
        <f t="shared" si="31"/>
        <v/>
      </c>
      <c r="AV40" s="138"/>
      <c r="AW40" s="127">
        <f t="shared" si="8"/>
        <v>0</v>
      </c>
      <c r="AX40" s="161" t="str">
        <f t="shared" si="32"/>
        <v/>
      </c>
      <c r="AY40" s="170" t="str">
        <f t="shared" si="33"/>
        <v/>
      </c>
      <c r="AZ40" s="152">
        <f t="shared" si="34"/>
        <v>349315.44</v>
      </c>
      <c r="BA40" s="128">
        <f t="shared" si="35"/>
        <v>642915</v>
      </c>
    </row>
    <row r="41" spans="2:53" ht="17.5" x14ac:dyDescent="0.2">
      <c r="B41" s="21">
        <v>46327</v>
      </c>
      <c r="C41" s="38">
        <v>30</v>
      </c>
      <c r="D41" s="38">
        <f t="shared" si="9"/>
        <v>720</v>
      </c>
      <c r="E41" s="38" t="str">
        <f t="shared" si="10"/>
        <v>OK</v>
      </c>
      <c r="F41" s="175">
        <f t="shared" si="38"/>
        <v>132</v>
      </c>
      <c r="G41" s="176">
        <f t="shared" si="11"/>
        <v>2000</v>
      </c>
      <c r="H41" s="177">
        <f t="shared" si="36"/>
        <v>1.1499999999999999</v>
      </c>
      <c r="I41" s="182">
        <f t="shared" si="12"/>
        <v>303600</v>
      </c>
      <c r="J41" s="178">
        <v>10000</v>
      </c>
      <c r="K41" s="181">
        <f t="shared" si="13"/>
        <v>293600</v>
      </c>
      <c r="L41" s="129"/>
      <c r="M41" s="107">
        <f t="shared" si="14"/>
        <v>0</v>
      </c>
      <c r="N41" s="108">
        <f t="shared" si="15"/>
        <v>17.37</v>
      </c>
      <c r="O41" s="109">
        <f t="shared" si="37"/>
        <v>0</v>
      </c>
      <c r="P41" s="130"/>
      <c r="Q41" s="111">
        <f t="shared" si="8"/>
        <v>0</v>
      </c>
      <c r="R41" s="153">
        <f t="shared" si="16"/>
        <v>17.37</v>
      </c>
      <c r="S41" s="162">
        <f t="shared" si="17"/>
        <v>0</v>
      </c>
      <c r="T41" s="131">
        <v>720</v>
      </c>
      <c r="U41" s="113">
        <f t="shared" si="8"/>
        <v>20880</v>
      </c>
      <c r="V41" s="154">
        <f t="shared" si="18"/>
        <v>16.190000000000001</v>
      </c>
      <c r="W41" s="163">
        <f t="shared" si="19"/>
        <v>338047.2</v>
      </c>
      <c r="X41" s="132"/>
      <c r="Y41" s="115">
        <f t="shared" si="8"/>
        <v>0</v>
      </c>
      <c r="Z41" s="155" t="str">
        <f t="shared" si="20"/>
        <v/>
      </c>
      <c r="AA41" s="164" t="str">
        <f t="shared" si="21"/>
        <v/>
      </c>
      <c r="AB41" s="133"/>
      <c r="AC41" s="117">
        <f t="shared" si="8"/>
        <v>0</v>
      </c>
      <c r="AD41" s="156" t="str">
        <f t="shared" si="22"/>
        <v/>
      </c>
      <c r="AE41" s="165" t="str">
        <f t="shared" si="23"/>
        <v/>
      </c>
      <c r="AF41" s="134"/>
      <c r="AG41" s="119">
        <f t="shared" si="8"/>
        <v>0</v>
      </c>
      <c r="AH41" s="157" t="str">
        <f t="shared" si="24"/>
        <v/>
      </c>
      <c r="AI41" s="166" t="str">
        <f t="shared" si="25"/>
        <v/>
      </c>
      <c r="AJ41" s="135"/>
      <c r="AK41" s="121">
        <f t="shared" si="8"/>
        <v>0</v>
      </c>
      <c r="AL41" s="158" t="str">
        <f t="shared" si="26"/>
        <v/>
      </c>
      <c r="AM41" s="167" t="str">
        <f t="shared" si="27"/>
        <v/>
      </c>
      <c r="AN41" s="136"/>
      <c r="AO41" s="123">
        <f t="shared" si="8"/>
        <v>0</v>
      </c>
      <c r="AP41" s="159" t="str">
        <f t="shared" si="28"/>
        <v/>
      </c>
      <c r="AQ41" s="168" t="str">
        <f t="shared" si="29"/>
        <v/>
      </c>
      <c r="AR41" s="137"/>
      <c r="AS41" s="125">
        <f t="shared" si="8"/>
        <v>0</v>
      </c>
      <c r="AT41" s="160" t="str">
        <f t="shared" si="30"/>
        <v/>
      </c>
      <c r="AU41" s="169" t="str">
        <f t="shared" si="31"/>
        <v/>
      </c>
      <c r="AV41" s="138"/>
      <c r="AW41" s="127">
        <f t="shared" si="8"/>
        <v>0</v>
      </c>
      <c r="AX41" s="161" t="str">
        <f t="shared" si="32"/>
        <v/>
      </c>
      <c r="AY41" s="170" t="str">
        <f t="shared" si="33"/>
        <v/>
      </c>
      <c r="AZ41" s="152">
        <f t="shared" si="34"/>
        <v>338047.2</v>
      </c>
      <c r="BA41" s="128">
        <f t="shared" si="35"/>
        <v>631647</v>
      </c>
    </row>
    <row r="42" spans="2:53" ht="17.5" x14ac:dyDescent="0.2">
      <c r="B42" s="21">
        <v>46357</v>
      </c>
      <c r="C42" s="38">
        <v>31</v>
      </c>
      <c r="D42" s="38">
        <f t="shared" si="9"/>
        <v>744</v>
      </c>
      <c r="E42" s="38" t="str">
        <f t="shared" si="10"/>
        <v>OK</v>
      </c>
      <c r="F42" s="175">
        <f t="shared" si="38"/>
        <v>132</v>
      </c>
      <c r="G42" s="176">
        <f t="shared" si="11"/>
        <v>2000</v>
      </c>
      <c r="H42" s="177">
        <f t="shared" si="36"/>
        <v>1.1499999999999999</v>
      </c>
      <c r="I42" s="182">
        <f t="shared" si="12"/>
        <v>303600</v>
      </c>
      <c r="J42" s="178"/>
      <c r="K42" s="181">
        <f t="shared" si="13"/>
        <v>303600</v>
      </c>
      <c r="L42" s="129"/>
      <c r="M42" s="107">
        <f t="shared" si="14"/>
        <v>0</v>
      </c>
      <c r="N42" s="108">
        <f t="shared" si="15"/>
        <v>17.37</v>
      </c>
      <c r="O42" s="109">
        <f t="shared" si="37"/>
        <v>0</v>
      </c>
      <c r="P42" s="130">
        <v>744</v>
      </c>
      <c r="Q42" s="111">
        <f t="shared" si="8"/>
        <v>21576</v>
      </c>
      <c r="R42" s="153">
        <f t="shared" si="16"/>
        <v>17.37</v>
      </c>
      <c r="S42" s="162">
        <f t="shared" si="17"/>
        <v>374775.12</v>
      </c>
      <c r="T42" s="131"/>
      <c r="U42" s="113">
        <f t="shared" si="8"/>
        <v>0</v>
      </c>
      <c r="V42" s="154">
        <f t="shared" si="18"/>
        <v>16.190000000000001</v>
      </c>
      <c r="W42" s="163">
        <f t="shared" si="19"/>
        <v>0</v>
      </c>
      <c r="X42" s="132"/>
      <c r="Y42" s="115">
        <f t="shared" si="8"/>
        <v>0</v>
      </c>
      <c r="Z42" s="155" t="str">
        <f t="shared" si="20"/>
        <v/>
      </c>
      <c r="AA42" s="164" t="str">
        <f t="shared" si="21"/>
        <v/>
      </c>
      <c r="AB42" s="133"/>
      <c r="AC42" s="117">
        <f t="shared" si="8"/>
        <v>0</v>
      </c>
      <c r="AD42" s="156" t="str">
        <f t="shared" si="22"/>
        <v/>
      </c>
      <c r="AE42" s="165" t="str">
        <f t="shared" si="23"/>
        <v/>
      </c>
      <c r="AF42" s="134"/>
      <c r="AG42" s="119">
        <f t="shared" si="8"/>
        <v>0</v>
      </c>
      <c r="AH42" s="157" t="str">
        <f t="shared" si="24"/>
        <v/>
      </c>
      <c r="AI42" s="166" t="str">
        <f t="shared" si="25"/>
        <v/>
      </c>
      <c r="AJ42" s="135"/>
      <c r="AK42" s="121">
        <f t="shared" si="8"/>
        <v>0</v>
      </c>
      <c r="AL42" s="158" t="str">
        <f t="shared" si="26"/>
        <v/>
      </c>
      <c r="AM42" s="167" t="str">
        <f t="shared" si="27"/>
        <v/>
      </c>
      <c r="AN42" s="136"/>
      <c r="AO42" s="123">
        <f t="shared" si="8"/>
        <v>0</v>
      </c>
      <c r="AP42" s="159" t="str">
        <f t="shared" si="28"/>
        <v/>
      </c>
      <c r="AQ42" s="168" t="str">
        <f t="shared" si="29"/>
        <v/>
      </c>
      <c r="AR42" s="137"/>
      <c r="AS42" s="125">
        <f t="shared" si="8"/>
        <v>0</v>
      </c>
      <c r="AT42" s="160" t="str">
        <f t="shared" si="30"/>
        <v/>
      </c>
      <c r="AU42" s="169" t="str">
        <f t="shared" si="31"/>
        <v/>
      </c>
      <c r="AV42" s="138"/>
      <c r="AW42" s="127">
        <f t="shared" si="8"/>
        <v>0</v>
      </c>
      <c r="AX42" s="161" t="str">
        <f t="shared" si="32"/>
        <v/>
      </c>
      <c r="AY42" s="170" t="str">
        <f t="shared" si="33"/>
        <v/>
      </c>
      <c r="AZ42" s="152">
        <f t="shared" si="34"/>
        <v>374775.12</v>
      </c>
      <c r="BA42" s="128">
        <f t="shared" si="35"/>
        <v>678375</v>
      </c>
    </row>
    <row r="43" spans="2:53" ht="17.5" x14ac:dyDescent="0.2">
      <c r="B43" s="21">
        <v>46388</v>
      </c>
      <c r="C43" s="38">
        <v>31</v>
      </c>
      <c r="D43" s="38">
        <f t="shared" si="9"/>
        <v>744</v>
      </c>
      <c r="E43" s="38" t="str">
        <f t="shared" si="10"/>
        <v>OK</v>
      </c>
      <c r="F43" s="175">
        <f t="shared" si="38"/>
        <v>132</v>
      </c>
      <c r="G43" s="176">
        <f t="shared" si="11"/>
        <v>2000</v>
      </c>
      <c r="H43" s="177">
        <f t="shared" si="36"/>
        <v>1.1499999999999999</v>
      </c>
      <c r="I43" s="182">
        <f t="shared" si="12"/>
        <v>303600</v>
      </c>
      <c r="J43" s="178"/>
      <c r="K43" s="181">
        <f t="shared" si="13"/>
        <v>303600</v>
      </c>
      <c r="L43" s="129"/>
      <c r="M43" s="107">
        <f t="shared" si="14"/>
        <v>0</v>
      </c>
      <c r="N43" s="108">
        <f t="shared" si="15"/>
        <v>17.37</v>
      </c>
      <c r="O43" s="109">
        <f t="shared" si="37"/>
        <v>0</v>
      </c>
      <c r="P43" s="130">
        <v>744</v>
      </c>
      <c r="Q43" s="111">
        <f t="shared" si="8"/>
        <v>21576</v>
      </c>
      <c r="R43" s="153">
        <f t="shared" si="16"/>
        <v>17.37</v>
      </c>
      <c r="S43" s="162">
        <f t="shared" si="17"/>
        <v>374775.12</v>
      </c>
      <c r="T43" s="131"/>
      <c r="U43" s="113">
        <f t="shared" si="8"/>
        <v>0</v>
      </c>
      <c r="V43" s="154">
        <f t="shared" si="18"/>
        <v>16.190000000000001</v>
      </c>
      <c r="W43" s="163">
        <f t="shared" si="19"/>
        <v>0</v>
      </c>
      <c r="X43" s="132"/>
      <c r="Y43" s="115">
        <f t="shared" si="8"/>
        <v>0</v>
      </c>
      <c r="Z43" s="155" t="str">
        <f t="shared" si="20"/>
        <v/>
      </c>
      <c r="AA43" s="164" t="str">
        <f t="shared" si="21"/>
        <v/>
      </c>
      <c r="AB43" s="133"/>
      <c r="AC43" s="117">
        <f t="shared" si="8"/>
        <v>0</v>
      </c>
      <c r="AD43" s="156" t="str">
        <f t="shared" si="22"/>
        <v/>
      </c>
      <c r="AE43" s="165" t="str">
        <f t="shared" si="23"/>
        <v/>
      </c>
      <c r="AF43" s="134"/>
      <c r="AG43" s="119">
        <f t="shared" si="8"/>
        <v>0</v>
      </c>
      <c r="AH43" s="157" t="str">
        <f t="shared" si="24"/>
        <v/>
      </c>
      <c r="AI43" s="166" t="str">
        <f t="shared" si="25"/>
        <v/>
      </c>
      <c r="AJ43" s="135"/>
      <c r="AK43" s="121">
        <f t="shared" si="8"/>
        <v>0</v>
      </c>
      <c r="AL43" s="158" t="str">
        <f t="shared" si="26"/>
        <v/>
      </c>
      <c r="AM43" s="167" t="str">
        <f t="shared" si="27"/>
        <v/>
      </c>
      <c r="AN43" s="136"/>
      <c r="AO43" s="123">
        <f t="shared" si="8"/>
        <v>0</v>
      </c>
      <c r="AP43" s="159" t="str">
        <f t="shared" si="28"/>
        <v/>
      </c>
      <c r="AQ43" s="168" t="str">
        <f t="shared" si="29"/>
        <v/>
      </c>
      <c r="AR43" s="137"/>
      <c r="AS43" s="125">
        <f t="shared" si="8"/>
        <v>0</v>
      </c>
      <c r="AT43" s="160" t="str">
        <f t="shared" si="30"/>
        <v/>
      </c>
      <c r="AU43" s="169" t="str">
        <f t="shared" si="31"/>
        <v/>
      </c>
      <c r="AV43" s="138"/>
      <c r="AW43" s="127">
        <f t="shared" si="8"/>
        <v>0</v>
      </c>
      <c r="AX43" s="161" t="str">
        <f t="shared" si="32"/>
        <v/>
      </c>
      <c r="AY43" s="170" t="str">
        <f t="shared" si="33"/>
        <v/>
      </c>
      <c r="AZ43" s="152">
        <f t="shared" si="34"/>
        <v>374775.12</v>
      </c>
      <c r="BA43" s="128">
        <f t="shared" si="35"/>
        <v>678375</v>
      </c>
    </row>
    <row r="44" spans="2:53" ht="17.5" x14ac:dyDescent="0.2">
      <c r="B44" s="21">
        <v>46419</v>
      </c>
      <c r="C44" s="38">
        <v>28</v>
      </c>
      <c r="D44" s="38">
        <f t="shared" si="9"/>
        <v>672</v>
      </c>
      <c r="E44" s="38" t="str">
        <f t="shared" si="10"/>
        <v>OK</v>
      </c>
      <c r="F44" s="175">
        <f t="shared" si="38"/>
        <v>132</v>
      </c>
      <c r="G44" s="176">
        <f t="shared" si="11"/>
        <v>2000</v>
      </c>
      <c r="H44" s="177">
        <f t="shared" si="36"/>
        <v>1.1499999999999999</v>
      </c>
      <c r="I44" s="182">
        <f t="shared" si="12"/>
        <v>303600</v>
      </c>
      <c r="J44" s="178"/>
      <c r="K44" s="181">
        <f t="shared" si="13"/>
        <v>303600</v>
      </c>
      <c r="L44" s="129"/>
      <c r="M44" s="107">
        <f t="shared" si="14"/>
        <v>0</v>
      </c>
      <c r="N44" s="108">
        <f t="shared" si="15"/>
        <v>17.37</v>
      </c>
      <c r="O44" s="109">
        <f t="shared" si="37"/>
        <v>0</v>
      </c>
      <c r="P44" s="130">
        <v>672</v>
      </c>
      <c r="Q44" s="111">
        <f t="shared" si="8"/>
        <v>19488</v>
      </c>
      <c r="R44" s="153">
        <f t="shared" si="16"/>
        <v>17.37</v>
      </c>
      <c r="S44" s="162">
        <f t="shared" si="17"/>
        <v>338506.56</v>
      </c>
      <c r="T44" s="131"/>
      <c r="U44" s="113">
        <f t="shared" si="8"/>
        <v>0</v>
      </c>
      <c r="V44" s="154">
        <f t="shared" si="18"/>
        <v>16.190000000000001</v>
      </c>
      <c r="W44" s="163">
        <f t="shared" si="19"/>
        <v>0</v>
      </c>
      <c r="X44" s="132"/>
      <c r="Y44" s="115">
        <f t="shared" si="8"/>
        <v>0</v>
      </c>
      <c r="Z44" s="155" t="str">
        <f t="shared" si="20"/>
        <v/>
      </c>
      <c r="AA44" s="164" t="str">
        <f t="shared" si="21"/>
        <v/>
      </c>
      <c r="AB44" s="133"/>
      <c r="AC44" s="117">
        <f t="shared" si="8"/>
        <v>0</v>
      </c>
      <c r="AD44" s="156" t="str">
        <f t="shared" si="22"/>
        <v/>
      </c>
      <c r="AE44" s="165" t="str">
        <f t="shared" si="23"/>
        <v/>
      </c>
      <c r="AF44" s="134"/>
      <c r="AG44" s="119">
        <f t="shared" si="8"/>
        <v>0</v>
      </c>
      <c r="AH44" s="157" t="str">
        <f t="shared" si="24"/>
        <v/>
      </c>
      <c r="AI44" s="166" t="str">
        <f t="shared" si="25"/>
        <v/>
      </c>
      <c r="AJ44" s="135"/>
      <c r="AK44" s="121">
        <f t="shared" si="8"/>
        <v>0</v>
      </c>
      <c r="AL44" s="158" t="str">
        <f t="shared" si="26"/>
        <v/>
      </c>
      <c r="AM44" s="167" t="str">
        <f t="shared" si="27"/>
        <v/>
      </c>
      <c r="AN44" s="136"/>
      <c r="AO44" s="123">
        <f t="shared" si="8"/>
        <v>0</v>
      </c>
      <c r="AP44" s="159" t="str">
        <f t="shared" si="28"/>
        <v/>
      </c>
      <c r="AQ44" s="168" t="str">
        <f t="shared" si="29"/>
        <v/>
      </c>
      <c r="AR44" s="137"/>
      <c r="AS44" s="125">
        <f t="shared" si="8"/>
        <v>0</v>
      </c>
      <c r="AT44" s="160" t="str">
        <f t="shared" si="30"/>
        <v/>
      </c>
      <c r="AU44" s="169" t="str">
        <f t="shared" si="31"/>
        <v/>
      </c>
      <c r="AV44" s="138"/>
      <c r="AW44" s="127">
        <f t="shared" si="8"/>
        <v>0</v>
      </c>
      <c r="AX44" s="161" t="str">
        <f t="shared" si="32"/>
        <v/>
      </c>
      <c r="AY44" s="170" t="str">
        <f t="shared" si="33"/>
        <v/>
      </c>
      <c r="AZ44" s="152">
        <f t="shared" si="34"/>
        <v>338506.56</v>
      </c>
      <c r="BA44" s="128">
        <f t="shared" si="35"/>
        <v>642106</v>
      </c>
    </row>
    <row r="45" spans="2:53" ht="18" thickBot="1" x14ac:dyDescent="0.25">
      <c r="B45" s="21">
        <v>46447</v>
      </c>
      <c r="C45" s="38">
        <v>31</v>
      </c>
      <c r="D45" s="38">
        <f t="shared" si="9"/>
        <v>744</v>
      </c>
      <c r="E45" s="38" t="str">
        <f t="shared" si="10"/>
        <v>OK</v>
      </c>
      <c r="F45" s="175">
        <f t="shared" si="38"/>
        <v>132</v>
      </c>
      <c r="G45" s="179">
        <f t="shared" si="11"/>
        <v>2000</v>
      </c>
      <c r="H45" s="177">
        <f t="shared" si="36"/>
        <v>1.1499999999999999</v>
      </c>
      <c r="I45" s="183">
        <f t="shared" si="12"/>
        <v>303600</v>
      </c>
      <c r="J45" s="180"/>
      <c r="K45" s="181">
        <f t="shared" si="13"/>
        <v>303600</v>
      </c>
      <c r="L45" s="139"/>
      <c r="M45" s="107">
        <f t="shared" si="14"/>
        <v>0</v>
      </c>
      <c r="N45" s="108">
        <f t="shared" si="15"/>
        <v>17.37</v>
      </c>
      <c r="O45" s="109">
        <f t="shared" si="37"/>
        <v>0</v>
      </c>
      <c r="P45" s="140">
        <v>744</v>
      </c>
      <c r="Q45" s="111">
        <f t="shared" si="8"/>
        <v>21576</v>
      </c>
      <c r="R45" s="153">
        <f t="shared" si="16"/>
        <v>17.37</v>
      </c>
      <c r="S45" s="162">
        <f t="shared" si="17"/>
        <v>374775.12</v>
      </c>
      <c r="T45" s="141"/>
      <c r="U45" s="113">
        <f t="shared" si="8"/>
        <v>0</v>
      </c>
      <c r="V45" s="154">
        <f t="shared" si="18"/>
        <v>16.190000000000001</v>
      </c>
      <c r="W45" s="163">
        <f t="shared" si="19"/>
        <v>0</v>
      </c>
      <c r="X45" s="142"/>
      <c r="Y45" s="115">
        <f t="shared" si="8"/>
        <v>0</v>
      </c>
      <c r="Z45" s="155" t="str">
        <f t="shared" si="20"/>
        <v/>
      </c>
      <c r="AA45" s="164" t="str">
        <f t="shared" si="21"/>
        <v/>
      </c>
      <c r="AB45" s="143"/>
      <c r="AC45" s="117">
        <f t="shared" si="8"/>
        <v>0</v>
      </c>
      <c r="AD45" s="156" t="str">
        <f t="shared" si="22"/>
        <v/>
      </c>
      <c r="AE45" s="165" t="str">
        <f t="shared" si="23"/>
        <v/>
      </c>
      <c r="AF45" s="144"/>
      <c r="AG45" s="119">
        <f t="shared" si="8"/>
        <v>0</v>
      </c>
      <c r="AH45" s="157" t="str">
        <f t="shared" si="24"/>
        <v/>
      </c>
      <c r="AI45" s="166" t="str">
        <f t="shared" si="25"/>
        <v/>
      </c>
      <c r="AJ45" s="145"/>
      <c r="AK45" s="121">
        <f t="shared" si="8"/>
        <v>0</v>
      </c>
      <c r="AL45" s="158" t="str">
        <f t="shared" si="26"/>
        <v/>
      </c>
      <c r="AM45" s="167" t="str">
        <f t="shared" si="27"/>
        <v/>
      </c>
      <c r="AN45" s="146"/>
      <c r="AO45" s="123">
        <f t="shared" si="8"/>
        <v>0</v>
      </c>
      <c r="AP45" s="159" t="str">
        <f t="shared" si="28"/>
        <v/>
      </c>
      <c r="AQ45" s="168" t="str">
        <f t="shared" si="29"/>
        <v/>
      </c>
      <c r="AR45" s="147"/>
      <c r="AS45" s="125">
        <f t="shared" si="8"/>
        <v>0</v>
      </c>
      <c r="AT45" s="160" t="str">
        <f t="shared" si="30"/>
        <v/>
      </c>
      <c r="AU45" s="169" t="str">
        <f t="shared" si="31"/>
        <v/>
      </c>
      <c r="AV45" s="148"/>
      <c r="AW45" s="127">
        <f t="shared" si="8"/>
        <v>0</v>
      </c>
      <c r="AX45" s="161" t="str">
        <f t="shared" si="32"/>
        <v/>
      </c>
      <c r="AY45" s="170" t="str">
        <f t="shared" si="33"/>
        <v/>
      </c>
      <c r="AZ45" s="152">
        <f t="shared" si="34"/>
        <v>374775.12</v>
      </c>
      <c r="BA45" s="149">
        <f t="shared" si="35"/>
        <v>678375</v>
      </c>
    </row>
    <row r="46" spans="2:53" ht="18" thickBot="1" x14ac:dyDescent="0.25">
      <c r="B46" s="16" t="s">
        <v>120</v>
      </c>
      <c r="C46" s="17"/>
      <c r="D46" s="17"/>
      <c r="E46" s="17"/>
      <c r="F46" s="17"/>
      <c r="G46" s="17"/>
      <c r="H46" s="17"/>
      <c r="I46" s="17"/>
      <c r="J46" s="17"/>
      <c r="K46" s="17"/>
      <c r="L46" s="150"/>
      <c r="M46" s="45"/>
      <c r="N46" s="150"/>
      <c r="O46" s="45"/>
      <c r="P46" s="45"/>
      <c r="Q46" s="45"/>
      <c r="R46" s="150"/>
      <c r="S46" s="45"/>
      <c r="T46" s="45"/>
      <c r="U46" s="45"/>
      <c r="V46" s="150"/>
      <c r="W46" s="45"/>
      <c r="X46" s="45"/>
      <c r="Y46" s="45"/>
      <c r="Z46" s="150"/>
      <c r="AA46" s="45"/>
      <c r="AB46" s="45"/>
      <c r="AC46" s="45"/>
      <c r="AD46" s="150"/>
      <c r="AE46" s="45"/>
      <c r="AF46" s="45"/>
      <c r="AG46" s="45"/>
      <c r="AH46" s="150"/>
      <c r="AI46" s="45"/>
      <c r="AJ46" s="45"/>
      <c r="AK46" s="45"/>
      <c r="AL46" s="150"/>
      <c r="AM46" s="45"/>
      <c r="AN46" s="45"/>
      <c r="AO46" s="45"/>
      <c r="AP46" s="150"/>
      <c r="AQ46" s="45"/>
      <c r="AR46" s="45"/>
      <c r="AS46" s="45"/>
      <c r="AT46" s="150"/>
      <c r="AU46" s="45"/>
      <c r="AV46" s="45"/>
      <c r="AW46" s="45"/>
      <c r="AX46" s="150"/>
      <c r="AY46" s="45"/>
      <c r="AZ46" s="45"/>
      <c r="BA46" s="151">
        <f>IF(AZ34="","",SUM(BA34:BA45))</f>
        <v>7881037</v>
      </c>
    </row>
    <row r="47" spans="2:53" ht="17.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8"/>
    </row>
    <row r="48" spans="2:53" ht="17.5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8"/>
    </row>
    <row r="49" spans="2:53" ht="18" thickBo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23.5" thickTop="1" thickBot="1" x14ac:dyDescent="0.25">
      <c r="B50" s="18" t="s">
        <v>121</v>
      </c>
      <c r="C50" s="18"/>
      <c r="D50" s="18"/>
      <c r="E50" s="18"/>
      <c r="F50" s="18"/>
      <c r="G50" s="18"/>
      <c r="H50" s="18"/>
      <c r="I50" s="18"/>
      <c r="J50" s="208">
        <f>IF(BA46="","",BA46)</f>
        <v>7881037</v>
      </c>
      <c r="K50" s="209"/>
      <c r="L50" s="210"/>
      <c r="M50" s="18" t="str">
        <f>IF($F$6="税抜き単価","＝入札書記載金額","")</f>
        <v/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1"/>
      <c r="BA50" s="1"/>
    </row>
    <row r="51" spans="2:53" ht="23.5" thickTop="1" thickBot="1" x14ac:dyDescent="0.25">
      <c r="B51" s="18" t="str">
        <f>IF($F$6="税抜き単価","","入札金額（Ｔ）＝（Ｓ）の110分の100に相当する金額")</f>
        <v>入札金額（Ｔ）＝（Ｓ）の110分の100に相当する金額</v>
      </c>
      <c r="C51" s="18"/>
      <c r="D51" s="18"/>
      <c r="E51" s="18"/>
      <c r="F51" s="18"/>
      <c r="G51" s="18"/>
      <c r="H51" s="18"/>
      <c r="I51" s="18"/>
      <c r="J51" s="208">
        <f>IF($F$6="税抜き単価","",(IF(J50="","",ROUNDUP(J50/110*100,0))))</f>
        <v>7164580</v>
      </c>
      <c r="K51" s="209"/>
      <c r="L51" s="210"/>
      <c r="M51" s="18" t="str">
        <f>IF($F$6="税込み単価","＝入札書記載金額","")</f>
        <v>＝入札書記載金額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"/>
      <c r="BA51" s="1"/>
    </row>
    <row r="52" spans="2:53" ht="18" thickTop="1" x14ac:dyDescent="0.2"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5" x14ac:dyDescent="0.2">
      <c r="B53" s="189" t="s">
        <v>99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5" x14ac:dyDescent="0.2">
      <c r="B54" s="189" t="s">
        <v>132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5" x14ac:dyDescent="0.2">
      <c r="B55" s="189" t="s">
        <v>133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5" x14ac:dyDescent="0.2">
      <c r="B56" s="189" t="s">
        <v>134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5" x14ac:dyDescent="0.2">
      <c r="B57" s="189" t="s">
        <v>28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x14ac:dyDescent="0.2"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2:53" x14ac:dyDescent="0.2"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</row>
  </sheetData>
  <mergeCells count="56">
    <mergeCell ref="L4:P4"/>
    <mergeCell ref="F6:H6"/>
    <mergeCell ref="B10:C10"/>
    <mergeCell ref="D10:E11"/>
    <mergeCell ref="B11:C11"/>
    <mergeCell ref="B17:C17"/>
    <mergeCell ref="D17:E17"/>
    <mergeCell ref="D15:E15"/>
    <mergeCell ref="F17:L17"/>
    <mergeCell ref="B18:C18"/>
    <mergeCell ref="D18:E18"/>
    <mergeCell ref="F18:L18"/>
    <mergeCell ref="F15:L16"/>
    <mergeCell ref="D16:E16"/>
    <mergeCell ref="B19:C19"/>
    <mergeCell ref="D19:E19"/>
    <mergeCell ref="F19:L19"/>
    <mergeCell ref="B20:C20"/>
    <mergeCell ref="D20:E20"/>
    <mergeCell ref="F20:L20"/>
    <mergeCell ref="B21:C21"/>
    <mergeCell ref="D21:E21"/>
    <mergeCell ref="F21:L21"/>
    <mergeCell ref="B22:C22"/>
    <mergeCell ref="D22:E22"/>
    <mergeCell ref="F22:L22"/>
    <mergeCell ref="B23:C23"/>
    <mergeCell ref="D23:E23"/>
    <mergeCell ref="F23:L23"/>
    <mergeCell ref="B24:C24"/>
    <mergeCell ref="D24:E24"/>
    <mergeCell ref="F24:L24"/>
    <mergeCell ref="B25:C25"/>
    <mergeCell ref="D25:E25"/>
    <mergeCell ref="F25:L25"/>
    <mergeCell ref="B26:C26"/>
    <mergeCell ref="D26:E26"/>
    <mergeCell ref="F26:L26"/>
    <mergeCell ref="AN30:AQ30"/>
    <mergeCell ref="AR30:AU30"/>
    <mergeCell ref="AV30:AY30"/>
    <mergeCell ref="B29:B33"/>
    <mergeCell ref="F29:K29"/>
    <mergeCell ref="L29:AA29"/>
    <mergeCell ref="F30:I30"/>
    <mergeCell ref="J30:J31"/>
    <mergeCell ref="L30:O30"/>
    <mergeCell ref="P30:S30"/>
    <mergeCell ref="T30:W30"/>
    <mergeCell ref="X30:AA30"/>
    <mergeCell ref="H31:H32"/>
    <mergeCell ref="J50:L50"/>
    <mergeCell ref="J51:L51"/>
    <mergeCell ref="AB30:AE30"/>
    <mergeCell ref="AF30:AI30"/>
    <mergeCell ref="AJ30:AM30"/>
  </mergeCells>
  <phoneticPr fontId="13"/>
  <dataValidations count="1">
    <dataValidation type="list" allowBlank="1" showInputMessage="1" showErrorMessage="1" sqref="F6" xr:uid="{DFEA6352-93F8-4110-9E6F-F94A74451D4B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8755-EE1E-4ACF-9A71-EBFEE7CE39A1}">
  <sheetPr>
    <pageSetUpPr fitToPage="1"/>
  </sheetPr>
  <dimension ref="B1:BA59"/>
  <sheetViews>
    <sheetView showGridLines="0" zoomScale="60" zoomScaleNormal="60" zoomScaleSheetLayoutView="80" workbookViewId="0">
      <selection activeCell="J8" sqref="J8"/>
    </sheetView>
  </sheetViews>
  <sheetFormatPr defaultRowHeight="13" x14ac:dyDescent="0.2"/>
  <cols>
    <col min="1" max="1" width="3.90625" customWidth="1"/>
    <col min="2" max="2" width="15.453125" customWidth="1"/>
    <col min="3" max="3" width="5.1796875" bestFit="1" customWidth="1"/>
    <col min="4" max="4" width="9.26953125" customWidth="1"/>
    <col min="5" max="6" width="8.81640625" bestFit="1" customWidth="1"/>
    <col min="7" max="7" width="9.7265625" bestFit="1" customWidth="1"/>
    <col min="8" max="8" width="6.26953125" bestFit="1" customWidth="1"/>
    <col min="9" max="9" width="19.26953125" customWidth="1"/>
    <col min="10" max="10" width="12.54296875" customWidth="1"/>
    <col min="11" max="11" width="21.1796875" bestFit="1" customWidth="1"/>
    <col min="12" max="12" width="10.6328125" customWidth="1"/>
    <col min="13" max="13" width="15.6328125" customWidth="1"/>
    <col min="14" max="14" width="9.7265625" bestFit="1" customWidth="1"/>
    <col min="15" max="15" width="15.54296875" bestFit="1" customWidth="1"/>
    <col min="16" max="16" width="10.6328125" bestFit="1" customWidth="1"/>
    <col min="17" max="17" width="15.81640625" customWidth="1"/>
    <col min="18" max="18" width="9.7265625" bestFit="1" customWidth="1"/>
    <col min="19" max="19" width="15.54296875" bestFit="1" customWidth="1"/>
    <col min="20" max="20" width="10.6328125" bestFit="1" customWidth="1"/>
    <col min="21" max="21" width="15.81640625" bestFit="1" customWidth="1"/>
    <col min="22" max="22" width="9.7265625" bestFit="1" customWidth="1"/>
    <col min="23" max="23" width="15.54296875" bestFit="1" customWidth="1"/>
    <col min="24" max="24" width="10.6328125" bestFit="1" customWidth="1"/>
    <col min="25" max="25" width="15.81640625" bestFit="1" customWidth="1"/>
    <col min="26" max="26" width="9.7265625" bestFit="1" customWidth="1"/>
    <col min="27" max="27" width="15.54296875" bestFit="1" customWidth="1"/>
    <col min="28" max="28" width="10.6328125" customWidth="1"/>
    <col min="29" max="29" width="15.81640625" customWidth="1"/>
    <col min="30" max="30" width="9.7265625" customWidth="1"/>
    <col min="31" max="31" width="15.54296875" customWidth="1"/>
    <col min="32" max="32" width="10.6328125" customWidth="1"/>
    <col min="33" max="33" width="15.81640625" customWidth="1"/>
    <col min="34" max="34" width="9.7265625" customWidth="1"/>
    <col min="35" max="35" width="15.54296875" customWidth="1"/>
    <col min="36" max="36" width="10.6328125" customWidth="1"/>
    <col min="37" max="37" width="15.81640625" customWidth="1"/>
    <col min="38" max="38" width="9.7265625" customWidth="1"/>
    <col min="39" max="39" width="15.54296875" customWidth="1"/>
    <col min="40" max="40" width="10.6328125" customWidth="1"/>
    <col min="41" max="41" width="15.81640625" customWidth="1"/>
    <col min="42" max="42" width="9.7265625" customWidth="1"/>
    <col min="43" max="43" width="15.54296875" customWidth="1"/>
    <col min="44" max="44" width="10.6328125" customWidth="1"/>
    <col min="45" max="45" width="15.81640625" customWidth="1"/>
    <col min="46" max="46" width="9.7265625" customWidth="1"/>
    <col min="47" max="47" width="15.54296875" customWidth="1"/>
    <col min="48" max="48" width="10.6328125" customWidth="1"/>
    <col min="49" max="49" width="18.26953125" customWidth="1"/>
    <col min="50" max="50" width="9.7265625" customWidth="1"/>
    <col min="51" max="51" width="15.6328125" customWidth="1"/>
    <col min="52" max="52" width="21.453125" bestFit="1" customWidth="1"/>
    <col min="53" max="53" width="14.1796875" bestFit="1" customWidth="1"/>
  </cols>
  <sheetData>
    <row r="1" spans="2:53" ht="17.5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7" t="s">
        <v>1</v>
      </c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2:53" ht="28.5" x14ac:dyDescent="0.2">
      <c r="B2" s="47" t="s">
        <v>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</row>
    <row r="3" spans="2:53" ht="18.75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1"/>
    </row>
    <row r="4" spans="2:53" ht="25.5" x14ac:dyDescent="0.2">
      <c r="B4" s="20" t="s">
        <v>29</v>
      </c>
      <c r="C4" s="20"/>
      <c r="D4" s="20"/>
      <c r="E4" s="20"/>
      <c r="F4" s="1"/>
      <c r="G4" s="1"/>
      <c r="H4" s="1"/>
      <c r="I4" s="1"/>
      <c r="J4" s="1"/>
      <c r="K4" s="22" t="s">
        <v>110</v>
      </c>
      <c r="L4" s="229" t="s">
        <v>119</v>
      </c>
      <c r="M4" s="229"/>
      <c r="N4" s="229"/>
      <c r="O4" s="229"/>
      <c r="P4" s="229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5"/>
      <c r="BA4" s="55"/>
    </row>
    <row r="5" spans="2:53" ht="19.5" customHeight="1" thickBot="1" x14ac:dyDescent="0.25">
      <c r="B5" s="20"/>
      <c r="C5" s="20"/>
      <c r="D5" s="20"/>
      <c r="E5" s="20"/>
      <c r="F5" s="1"/>
      <c r="G5" s="1"/>
      <c r="H5" s="1"/>
      <c r="I5" s="1"/>
      <c r="J5" s="1"/>
      <c r="K5" s="1"/>
      <c r="L5" s="1"/>
      <c r="M5" s="1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34"/>
      <c r="BA5" s="34"/>
    </row>
    <row r="6" spans="2:53" ht="23" thickBot="1" x14ac:dyDescent="0.25">
      <c r="B6" s="6" t="s">
        <v>3</v>
      </c>
      <c r="C6" s="6"/>
      <c r="D6" s="6"/>
      <c r="E6" s="6"/>
      <c r="F6" s="234" t="s">
        <v>4</v>
      </c>
      <c r="G6" s="235"/>
      <c r="H6" s="236"/>
      <c r="J6" s="1"/>
      <c r="K6" s="1"/>
      <c r="L6" s="1"/>
      <c r="M6" s="1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34"/>
      <c r="BA6" s="34"/>
    </row>
    <row r="7" spans="2:53" ht="17.5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2:53" ht="19" x14ac:dyDescent="0.2">
      <c r="B8" s="6" t="s">
        <v>5</v>
      </c>
      <c r="C8" s="6"/>
      <c r="D8" s="23" t="str">
        <f>IF($F$6="税込み単価","（税込み金額で記入）","（税抜き金額で記入）")</f>
        <v>（税込み金額で記入）</v>
      </c>
      <c r="E8" s="23"/>
      <c r="H8" s="28"/>
      <c r="I8" s="11"/>
      <c r="J8" s="11"/>
      <c r="K8" s="11"/>
      <c r="L8" s="1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2:53" ht="18" thickBot="1" x14ac:dyDescent="0.25">
      <c r="B9" s="2"/>
      <c r="C9" s="2"/>
      <c r="D9" s="2"/>
      <c r="E9" s="2"/>
      <c r="H9" s="2"/>
      <c r="I9" s="2"/>
      <c r="J9" s="2"/>
      <c r="K9" s="2"/>
      <c r="L9" s="2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2:53" ht="17.5" x14ac:dyDescent="0.2">
      <c r="B10" s="230" t="s">
        <v>6</v>
      </c>
      <c r="C10" s="231"/>
      <c r="D10" s="212">
        <v>2000</v>
      </c>
      <c r="E10" s="213"/>
      <c r="H10" s="3"/>
      <c r="I10" s="3"/>
      <c r="J10" s="1"/>
      <c r="K10" s="4"/>
      <c r="L10" s="4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2:53" ht="18" thickBot="1" x14ac:dyDescent="0.25">
      <c r="B11" s="232" t="s">
        <v>7</v>
      </c>
      <c r="C11" s="233"/>
      <c r="D11" s="214"/>
      <c r="E11" s="215"/>
      <c r="H11" s="3"/>
      <c r="I11" s="3"/>
      <c r="J11" s="4"/>
      <c r="K11" s="4"/>
      <c r="L11" s="4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2:53" ht="17.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2:53" ht="19" x14ac:dyDescent="0.2">
      <c r="B13" s="6" t="s">
        <v>85</v>
      </c>
      <c r="C13" s="23" t="str">
        <f>IF($F$6="税込み単価","（税込み金額で記入）","（税抜き金額で記入）")</f>
        <v>（税込み金額で記入）</v>
      </c>
      <c r="D13" s="23"/>
      <c r="E13" s="28"/>
      <c r="F13" s="1"/>
      <c r="G13" s="1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2:53" ht="17.5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2:53" ht="17.5" x14ac:dyDescent="0.2">
      <c r="B15" s="1"/>
      <c r="C15" s="1"/>
      <c r="D15" s="227" t="s">
        <v>86</v>
      </c>
      <c r="E15" s="227"/>
      <c r="F15" s="192" t="s">
        <v>87</v>
      </c>
      <c r="G15" s="192"/>
      <c r="H15" s="192"/>
      <c r="I15" s="192"/>
      <c r="J15" s="192"/>
      <c r="K15" s="192"/>
      <c r="L15" s="192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2:53" ht="18" thickBot="1" x14ac:dyDescent="0.25">
      <c r="B16" s="1"/>
      <c r="C16" s="1"/>
      <c r="D16" s="228" t="s">
        <v>88</v>
      </c>
      <c r="E16" s="228"/>
      <c r="F16" s="227"/>
      <c r="G16" s="227"/>
      <c r="H16" s="227"/>
      <c r="I16" s="227"/>
      <c r="J16" s="227"/>
      <c r="K16" s="227"/>
      <c r="L16" s="227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2:53" ht="17.5" x14ac:dyDescent="0.2">
      <c r="B17" s="192" t="s">
        <v>89</v>
      </c>
      <c r="C17" s="193"/>
      <c r="D17" s="237">
        <v>16.37</v>
      </c>
      <c r="E17" s="238"/>
      <c r="F17" s="241" t="s">
        <v>126</v>
      </c>
      <c r="G17" s="242"/>
      <c r="H17" s="242"/>
      <c r="I17" s="242"/>
      <c r="J17" s="242"/>
      <c r="K17" s="242"/>
      <c r="L17" s="243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2:53" ht="17.5" x14ac:dyDescent="0.2">
      <c r="B18" s="192" t="s">
        <v>90</v>
      </c>
      <c r="C18" s="193"/>
      <c r="D18" s="194">
        <v>17.37</v>
      </c>
      <c r="E18" s="195"/>
      <c r="F18" s="196" t="s">
        <v>127</v>
      </c>
      <c r="G18" s="197"/>
      <c r="H18" s="197"/>
      <c r="I18" s="197"/>
      <c r="J18" s="197"/>
      <c r="K18" s="197"/>
      <c r="L18" s="198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2:53" ht="17.5" x14ac:dyDescent="0.2">
      <c r="B19" s="192" t="s">
        <v>91</v>
      </c>
      <c r="C19" s="193"/>
      <c r="D19" s="194">
        <v>16.37</v>
      </c>
      <c r="E19" s="195"/>
      <c r="F19" s="196" t="s">
        <v>128</v>
      </c>
      <c r="G19" s="197"/>
      <c r="H19" s="197"/>
      <c r="I19" s="197"/>
      <c r="J19" s="197"/>
      <c r="K19" s="197"/>
      <c r="L19" s="198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2:53" ht="17.5" x14ac:dyDescent="0.2">
      <c r="B20" s="192" t="s">
        <v>92</v>
      </c>
      <c r="C20" s="193"/>
      <c r="D20" s="194">
        <v>16.37</v>
      </c>
      <c r="E20" s="195"/>
      <c r="F20" s="196" t="s">
        <v>129</v>
      </c>
      <c r="G20" s="197"/>
      <c r="H20" s="197"/>
      <c r="I20" s="197"/>
      <c r="J20" s="197"/>
      <c r="K20" s="197"/>
      <c r="L20" s="198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2:53" ht="17.5" x14ac:dyDescent="0.2">
      <c r="B21" s="192" t="s">
        <v>93</v>
      </c>
      <c r="C21" s="193"/>
      <c r="D21" s="194">
        <v>17.37</v>
      </c>
      <c r="E21" s="195"/>
      <c r="F21" s="196" t="s">
        <v>130</v>
      </c>
      <c r="G21" s="197"/>
      <c r="H21" s="197"/>
      <c r="I21" s="197"/>
      <c r="J21" s="197"/>
      <c r="K21" s="197"/>
      <c r="L21" s="198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2:53" ht="17.5" x14ac:dyDescent="0.2">
      <c r="B22" s="192" t="s">
        <v>94</v>
      </c>
      <c r="C22" s="193"/>
      <c r="D22" s="194">
        <v>16.37</v>
      </c>
      <c r="E22" s="195"/>
      <c r="F22" s="196" t="s">
        <v>131</v>
      </c>
      <c r="G22" s="197"/>
      <c r="H22" s="197"/>
      <c r="I22" s="197"/>
      <c r="J22" s="197"/>
      <c r="K22" s="197"/>
      <c r="L22" s="198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2:53" ht="17.5" x14ac:dyDescent="0.2">
      <c r="B23" s="192" t="s">
        <v>95</v>
      </c>
      <c r="C23" s="193"/>
      <c r="D23" s="194">
        <v>15.19</v>
      </c>
      <c r="E23" s="195"/>
      <c r="F23" s="196" t="s">
        <v>117</v>
      </c>
      <c r="G23" s="197"/>
      <c r="H23" s="197"/>
      <c r="I23" s="197"/>
      <c r="J23" s="197"/>
      <c r="K23" s="197"/>
      <c r="L23" s="198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2:53" ht="17.5" x14ac:dyDescent="0.2">
      <c r="B24" s="192" t="s">
        <v>96</v>
      </c>
      <c r="C24" s="193"/>
      <c r="D24" s="194"/>
      <c r="E24" s="195"/>
      <c r="F24" s="196"/>
      <c r="G24" s="197"/>
      <c r="H24" s="197"/>
      <c r="I24" s="197"/>
      <c r="J24" s="197"/>
      <c r="K24" s="197"/>
      <c r="L24" s="198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2:53" ht="17.5" x14ac:dyDescent="0.2">
      <c r="B25" s="192" t="s">
        <v>97</v>
      </c>
      <c r="C25" s="193"/>
      <c r="D25" s="194"/>
      <c r="E25" s="195"/>
      <c r="F25" s="196"/>
      <c r="G25" s="197"/>
      <c r="H25" s="197"/>
      <c r="I25" s="197"/>
      <c r="J25" s="197"/>
      <c r="K25" s="197"/>
      <c r="L25" s="198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2:53" ht="18" thickBot="1" x14ac:dyDescent="0.25">
      <c r="B26" s="192" t="s">
        <v>98</v>
      </c>
      <c r="C26" s="193"/>
      <c r="D26" s="239"/>
      <c r="E26" s="240"/>
      <c r="F26" s="199"/>
      <c r="G26" s="200"/>
      <c r="H26" s="200"/>
      <c r="I26" s="200"/>
      <c r="J26" s="200"/>
      <c r="K26" s="200"/>
      <c r="L26" s="20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2:53" ht="17.5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2:53" ht="19" x14ac:dyDescent="0.2">
      <c r="B28" s="11" t="s">
        <v>79</v>
      </c>
      <c r="C28" s="11"/>
      <c r="D28" s="11"/>
      <c r="E28" s="11"/>
      <c r="F28" s="7"/>
      <c r="G28" s="7"/>
      <c r="H28" s="7"/>
      <c r="I28" s="7"/>
      <c r="J28" s="7"/>
      <c r="K28" s="7"/>
      <c r="L28" s="7"/>
      <c r="M28" s="12"/>
      <c r="N28" s="3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1"/>
    </row>
    <row r="29" spans="2:53" ht="17.5" x14ac:dyDescent="0.2">
      <c r="B29" s="216" t="s">
        <v>9</v>
      </c>
      <c r="C29" s="37"/>
      <c r="D29" s="37"/>
      <c r="E29" s="37"/>
      <c r="F29" s="193" t="s">
        <v>10</v>
      </c>
      <c r="G29" s="219"/>
      <c r="H29" s="219"/>
      <c r="I29" s="219"/>
      <c r="J29" s="219"/>
      <c r="K29" s="220"/>
      <c r="L29" s="193" t="s">
        <v>11</v>
      </c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6"/>
      <c r="BA29" s="24"/>
    </row>
    <row r="30" spans="2:53" ht="18.75" customHeight="1" x14ac:dyDescent="0.2">
      <c r="B30" s="217"/>
      <c r="C30" s="104"/>
      <c r="D30" s="15"/>
      <c r="E30" s="15"/>
      <c r="F30" s="193" t="s">
        <v>12</v>
      </c>
      <c r="G30" s="219"/>
      <c r="H30" s="219"/>
      <c r="I30" s="220"/>
      <c r="J30" s="221" t="s">
        <v>84</v>
      </c>
      <c r="K30" s="184" t="s">
        <v>122</v>
      </c>
      <c r="L30" s="224" t="s">
        <v>100</v>
      </c>
      <c r="M30" s="224"/>
      <c r="N30" s="224"/>
      <c r="O30" s="224"/>
      <c r="P30" s="225" t="s">
        <v>101</v>
      </c>
      <c r="Q30" s="225"/>
      <c r="R30" s="225"/>
      <c r="S30" s="225"/>
      <c r="T30" s="226" t="s">
        <v>102</v>
      </c>
      <c r="U30" s="226"/>
      <c r="V30" s="226"/>
      <c r="W30" s="226"/>
      <c r="X30" s="211" t="s">
        <v>103</v>
      </c>
      <c r="Y30" s="211"/>
      <c r="Z30" s="211"/>
      <c r="AA30" s="211"/>
      <c r="AB30" s="203" t="s">
        <v>104</v>
      </c>
      <c r="AC30" s="203"/>
      <c r="AD30" s="203"/>
      <c r="AE30" s="203"/>
      <c r="AF30" s="204" t="s">
        <v>105</v>
      </c>
      <c r="AG30" s="204"/>
      <c r="AH30" s="204"/>
      <c r="AI30" s="204"/>
      <c r="AJ30" s="205" t="s">
        <v>106</v>
      </c>
      <c r="AK30" s="205"/>
      <c r="AL30" s="205"/>
      <c r="AM30" s="205"/>
      <c r="AN30" s="206" t="s">
        <v>107</v>
      </c>
      <c r="AO30" s="206"/>
      <c r="AP30" s="206"/>
      <c r="AQ30" s="206"/>
      <c r="AR30" s="207" t="s">
        <v>108</v>
      </c>
      <c r="AS30" s="207"/>
      <c r="AT30" s="207"/>
      <c r="AU30" s="207"/>
      <c r="AV30" s="202" t="s">
        <v>109</v>
      </c>
      <c r="AW30" s="202"/>
      <c r="AX30" s="202"/>
      <c r="AY30" s="202"/>
      <c r="AZ30" s="187" t="s">
        <v>123</v>
      </c>
      <c r="BA30" s="25"/>
    </row>
    <row r="31" spans="2:53" ht="18.75" customHeight="1" x14ac:dyDescent="0.2">
      <c r="B31" s="217"/>
      <c r="C31" s="15" t="s">
        <v>32</v>
      </c>
      <c r="D31" s="15" t="s">
        <v>35</v>
      </c>
      <c r="E31" s="15" t="s">
        <v>36</v>
      </c>
      <c r="F31" s="15" t="s">
        <v>13</v>
      </c>
      <c r="G31" s="30" t="s">
        <v>14</v>
      </c>
      <c r="H31" s="222" t="s">
        <v>34</v>
      </c>
      <c r="I31" s="13" t="s">
        <v>15</v>
      </c>
      <c r="J31" s="217"/>
      <c r="K31" s="185" t="s">
        <v>16</v>
      </c>
      <c r="L31" s="39" t="s">
        <v>33</v>
      </c>
      <c r="M31" s="40" t="s">
        <v>17</v>
      </c>
      <c r="N31" s="40" t="s">
        <v>14</v>
      </c>
      <c r="O31" s="40" t="s">
        <v>18</v>
      </c>
      <c r="P31" s="48" t="s">
        <v>33</v>
      </c>
      <c r="Q31" s="49" t="s">
        <v>17</v>
      </c>
      <c r="R31" s="49" t="s">
        <v>14</v>
      </c>
      <c r="S31" s="49" t="s">
        <v>18</v>
      </c>
      <c r="T31" s="80" t="s">
        <v>33</v>
      </c>
      <c r="U31" s="81" t="s">
        <v>17</v>
      </c>
      <c r="V31" s="81" t="s">
        <v>14</v>
      </c>
      <c r="W31" s="81" t="s">
        <v>18</v>
      </c>
      <c r="X31" s="83" t="s">
        <v>33</v>
      </c>
      <c r="Y31" s="84" t="s">
        <v>17</v>
      </c>
      <c r="Z31" s="84" t="s">
        <v>14</v>
      </c>
      <c r="AA31" s="84" t="s">
        <v>18</v>
      </c>
      <c r="AB31" s="86" t="s">
        <v>33</v>
      </c>
      <c r="AC31" s="87" t="s">
        <v>17</v>
      </c>
      <c r="AD31" s="87" t="s">
        <v>14</v>
      </c>
      <c r="AE31" s="87" t="s">
        <v>18</v>
      </c>
      <c r="AF31" s="89" t="s">
        <v>33</v>
      </c>
      <c r="AG31" s="90" t="s">
        <v>17</v>
      </c>
      <c r="AH31" s="90" t="s">
        <v>14</v>
      </c>
      <c r="AI31" s="90" t="s">
        <v>18</v>
      </c>
      <c r="AJ31" s="92" t="s">
        <v>33</v>
      </c>
      <c r="AK31" s="93" t="s">
        <v>17</v>
      </c>
      <c r="AL31" s="93" t="s">
        <v>14</v>
      </c>
      <c r="AM31" s="93" t="s">
        <v>18</v>
      </c>
      <c r="AN31" s="95" t="s">
        <v>33</v>
      </c>
      <c r="AO31" s="96" t="s">
        <v>17</v>
      </c>
      <c r="AP31" s="96" t="s">
        <v>14</v>
      </c>
      <c r="AQ31" s="96" t="s">
        <v>18</v>
      </c>
      <c r="AR31" s="98" t="s">
        <v>33</v>
      </c>
      <c r="AS31" s="99" t="s">
        <v>17</v>
      </c>
      <c r="AT31" s="99" t="s">
        <v>14</v>
      </c>
      <c r="AU31" s="99" t="s">
        <v>18</v>
      </c>
      <c r="AV31" s="101" t="s">
        <v>33</v>
      </c>
      <c r="AW31" s="102" t="s">
        <v>17</v>
      </c>
      <c r="AX31" s="102" t="s">
        <v>14</v>
      </c>
      <c r="AY31" s="102" t="s">
        <v>18</v>
      </c>
      <c r="AZ31" s="185" t="s">
        <v>16</v>
      </c>
      <c r="BA31" s="29" t="s">
        <v>19</v>
      </c>
    </row>
    <row r="32" spans="2:53" ht="18.75" customHeight="1" x14ac:dyDescent="0.2">
      <c r="B32" s="217"/>
      <c r="C32" s="104"/>
      <c r="D32" s="15" t="s">
        <v>80</v>
      </c>
      <c r="E32" s="15" t="s">
        <v>37</v>
      </c>
      <c r="F32" s="15" t="s">
        <v>20</v>
      </c>
      <c r="G32" s="31" t="s">
        <v>21</v>
      </c>
      <c r="H32" s="223"/>
      <c r="I32" s="13" t="s">
        <v>21</v>
      </c>
      <c r="J32" s="185" t="s">
        <v>21</v>
      </c>
      <c r="K32" s="185" t="s">
        <v>21</v>
      </c>
      <c r="L32" s="41" t="s">
        <v>80</v>
      </c>
      <c r="M32" s="42" t="s">
        <v>22</v>
      </c>
      <c r="N32" s="41" t="s">
        <v>8</v>
      </c>
      <c r="O32" s="41" t="s">
        <v>23</v>
      </c>
      <c r="P32" s="50" t="s">
        <v>81</v>
      </c>
      <c r="Q32" s="51" t="s">
        <v>22</v>
      </c>
      <c r="R32" s="50" t="s">
        <v>8</v>
      </c>
      <c r="S32" s="50" t="s">
        <v>23</v>
      </c>
      <c r="T32" s="57" t="s">
        <v>81</v>
      </c>
      <c r="U32" s="56" t="s">
        <v>22</v>
      </c>
      <c r="V32" s="57" t="s">
        <v>8</v>
      </c>
      <c r="W32" s="57" t="s">
        <v>23</v>
      </c>
      <c r="X32" s="60" t="s">
        <v>81</v>
      </c>
      <c r="Y32" s="59" t="s">
        <v>22</v>
      </c>
      <c r="Z32" s="60" t="s">
        <v>8</v>
      </c>
      <c r="AA32" s="60" t="s">
        <v>23</v>
      </c>
      <c r="AB32" s="63" t="s">
        <v>81</v>
      </c>
      <c r="AC32" s="62" t="s">
        <v>22</v>
      </c>
      <c r="AD32" s="63" t="s">
        <v>8</v>
      </c>
      <c r="AE32" s="63" t="s">
        <v>23</v>
      </c>
      <c r="AF32" s="66" t="s">
        <v>81</v>
      </c>
      <c r="AG32" s="65" t="s">
        <v>22</v>
      </c>
      <c r="AH32" s="66" t="s">
        <v>8</v>
      </c>
      <c r="AI32" s="66" t="s">
        <v>23</v>
      </c>
      <c r="AJ32" s="69" t="s">
        <v>81</v>
      </c>
      <c r="AK32" s="68" t="s">
        <v>22</v>
      </c>
      <c r="AL32" s="69" t="s">
        <v>8</v>
      </c>
      <c r="AM32" s="69" t="s">
        <v>23</v>
      </c>
      <c r="AN32" s="72" t="s">
        <v>81</v>
      </c>
      <c r="AO32" s="71" t="s">
        <v>22</v>
      </c>
      <c r="AP32" s="72" t="s">
        <v>8</v>
      </c>
      <c r="AQ32" s="72" t="s">
        <v>23</v>
      </c>
      <c r="AR32" s="75" t="s">
        <v>81</v>
      </c>
      <c r="AS32" s="74" t="s">
        <v>22</v>
      </c>
      <c r="AT32" s="75" t="s">
        <v>8</v>
      </c>
      <c r="AU32" s="75" t="s">
        <v>23</v>
      </c>
      <c r="AV32" s="78" t="s">
        <v>81</v>
      </c>
      <c r="AW32" s="77" t="s">
        <v>22</v>
      </c>
      <c r="AX32" s="78" t="s">
        <v>8</v>
      </c>
      <c r="AY32" s="78" t="s">
        <v>23</v>
      </c>
      <c r="AZ32" s="185" t="s">
        <v>21</v>
      </c>
      <c r="BA32" s="185" t="s">
        <v>23</v>
      </c>
    </row>
    <row r="33" spans="2:53" ht="18.75" customHeight="1" thickBot="1" x14ac:dyDescent="0.25">
      <c r="B33" s="218"/>
      <c r="C33" s="105"/>
      <c r="D33" s="10"/>
      <c r="E33" s="10"/>
      <c r="F33" s="10" t="s">
        <v>24</v>
      </c>
      <c r="G33" s="32" t="s">
        <v>25</v>
      </c>
      <c r="H33" s="33" t="s">
        <v>26</v>
      </c>
      <c r="I33" s="14" t="s">
        <v>27</v>
      </c>
      <c r="J33" s="186" t="s">
        <v>30</v>
      </c>
      <c r="K33" s="186" t="s">
        <v>31</v>
      </c>
      <c r="L33" s="41" t="s">
        <v>39</v>
      </c>
      <c r="M33" s="44" t="s">
        <v>38</v>
      </c>
      <c r="N33" s="41" t="s">
        <v>40</v>
      </c>
      <c r="O33" s="43" t="s">
        <v>41</v>
      </c>
      <c r="P33" s="50" t="s">
        <v>42</v>
      </c>
      <c r="Q33" s="53" t="s">
        <v>60</v>
      </c>
      <c r="R33" s="50" t="s">
        <v>43</v>
      </c>
      <c r="S33" s="52" t="s">
        <v>69</v>
      </c>
      <c r="T33" s="57" t="s">
        <v>44</v>
      </c>
      <c r="U33" s="82" t="s">
        <v>61</v>
      </c>
      <c r="V33" s="57" t="s">
        <v>45</v>
      </c>
      <c r="W33" s="58" t="s">
        <v>70</v>
      </c>
      <c r="X33" s="60" t="s">
        <v>46</v>
      </c>
      <c r="Y33" s="85" t="s">
        <v>62</v>
      </c>
      <c r="Z33" s="60" t="s">
        <v>47</v>
      </c>
      <c r="AA33" s="61" t="s">
        <v>71</v>
      </c>
      <c r="AB33" s="63" t="s">
        <v>48</v>
      </c>
      <c r="AC33" s="88" t="s">
        <v>63</v>
      </c>
      <c r="AD33" s="63" t="s">
        <v>49</v>
      </c>
      <c r="AE33" s="64" t="s">
        <v>72</v>
      </c>
      <c r="AF33" s="66" t="s">
        <v>50</v>
      </c>
      <c r="AG33" s="91" t="s">
        <v>64</v>
      </c>
      <c r="AH33" s="66" t="s">
        <v>51</v>
      </c>
      <c r="AI33" s="67" t="s">
        <v>73</v>
      </c>
      <c r="AJ33" s="69" t="s">
        <v>52</v>
      </c>
      <c r="AK33" s="94" t="s">
        <v>65</v>
      </c>
      <c r="AL33" s="69" t="s">
        <v>53</v>
      </c>
      <c r="AM33" s="70" t="s">
        <v>74</v>
      </c>
      <c r="AN33" s="72" t="s">
        <v>54</v>
      </c>
      <c r="AO33" s="97" t="s">
        <v>66</v>
      </c>
      <c r="AP33" s="72" t="s">
        <v>55</v>
      </c>
      <c r="AQ33" s="73" t="s">
        <v>75</v>
      </c>
      <c r="AR33" s="75" t="s">
        <v>56</v>
      </c>
      <c r="AS33" s="100" t="s">
        <v>67</v>
      </c>
      <c r="AT33" s="75" t="s">
        <v>57</v>
      </c>
      <c r="AU33" s="76" t="s">
        <v>76</v>
      </c>
      <c r="AV33" s="78" t="s">
        <v>58</v>
      </c>
      <c r="AW33" s="103" t="s">
        <v>68</v>
      </c>
      <c r="AX33" s="78" t="s">
        <v>59</v>
      </c>
      <c r="AY33" s="79" t="s">
        <v>77</v>
      </c>
      <c r="AZ33" s="186" t="s">
        <v>83</v>
      </c>
      <c r="BA33" s="186" t="s">
        <v>78</v>
      </c>
    </row>
    <row r="34" spans="2:53" ht="17.5" x14ac:dyDescent="0.2">
      <c r="B34" s="21">
        <v>46113</v>
      </c>
      <c r="C34" s="38">
        <v>30</v>
      </c>
      <c r="D34" s="38">
        <f>C34*24</f>
        <v>720</v>
      </c>
      <c r="E34" s="38" t="str">
        <f>IF(L34+P34+T34+X34+AB34+AF34+AJ34+AN34+AR34+AV34=D34,"OK","×")</f>
        <v>OK</v>
      </c>
      <c r="F34" s="171">
        <v>132</v>
      </c>
      <c r="G34" s="172">
        <f>IF($D$10="","",$D$10)</f>
        <v>2000</v>
      </c>
      <c r="H34" s="173">
        <v>1.1499999999999999</v>
      </c>
      <c r="I34" s="182">
        <f>IF(G34="","",F34*G34*H34)</f>
        <v>303600</v>
      </c>
      <c r="J34" s="174"/>
      <c r="K34" s="181">
        <f>IF(I34="","",I34-J34)</f>
        <v>303600</v>
      </c>
      <c r="L34" s="106"/>
      <c r="M34" s="107">
        <f>29*L34</f>
        <v>0</v>
      </c>
      <c r="N34" s="108">
        <f>IF($D$17="","",$D$17)</f>
        <v>16.37</v>
      </c>
      <c r="O34" s="109">
        <f>IF(N34="","",M34*N34)</f>
        <v>0</v>
      </c>
      <c r="P34" s="110"/>
      <c r="Q34" s="111">
        <f t="shared" ref="Q34:AC35" si="0">29*P34</f>
        <v>0</v>
      </c>
      <c r="R34" s="153">
        <f>IF($D$18="","",$D$18)</f>
        <v>17.37</v>
      </c>
      <c r="S34" s="162">
        <f>IF(R34="","",Q34*R34)</f>
        <v>0</v>
      </c>
      <c r="T34" s="112"/>
      <c r="U34" s="113">
        <f t="shared" ref="U34" si="1">29*T34</f>
        <v>0</v>
      </c>
      <c r="V34" s="154">
        <f>IF($D$19="","",$D$19)</f>
        <v>16.37</v>
      </c>
      <c r="W34" s="163">
        <f>IF(V34="","",U34*V34)</f>
        <v>0</v>
      </c>
      <c r="X34" s="114"/>
      <c r="Y34" s="115">
        <f t="shared" ref="Y34" si="2">29*X34</f>
        <v>0</v>
      </c>
      <c r="Z34" s="155">
        <f>IF($D$20="","",$D$20)</f>
        <v>16.37</v>
      </c>
      <c r="AA34" s="164">
        <f>IF(Z34="","",Y34*Z34)</f>
        <v>0</v>
      </c>
      <c r="AB34" s="116"/>
      <c r="AC34" s="117">
        <f t="shared" ref="AC34" si="3">29*AB34</f>
        <v>0</v>
      </c>
      <c r="AD34" s="156">
        <f>IF($D$21="","",$D$21)</f>
        <v>17.37</v>
      </c>
      <c r="AE34" s="165">
        <f>IF(AD34="","",AC34*AD34)</f>
        <v>0</v>
      </c>
      <c r="AF34" s="118"/>
      <c r="AG34" s="119">
        <f t="shared" ref="AG34:AS35" si="4">29*AF34</f>
        <v>0</v>
      </c>
      <c r="AH34" s="157">
        <f>IF($D$22="","",$D$22)</f>
        <v>16.37</v>
      </c>
      <c r="AI34" s="166">
        <f>IF(AH34="","",AG34*AH34)</f>
        <v>0</v>
      </c>
      <c r="AJ34" s="120">
        <v>720</v>
      </c>
      <c r="AK34" s="121">
        <f t="shared" ref="AK34" si="5">29*AJ34</f>
        <v>20880</v>
      </c>
      <c r="AL34" s="158">
        <f>IF($D$23="","",$D$23)</f>
        <v>15.19</v>
      </c>
      <c r="AM34" s="167">
        <f>IF(AL34="","",AK34*AL34)</f>
        <v>317167.2</v>
      </c>
      <c r="AN34" s="122"/>
      <c r="AO34" s="123">
        <f t="shared" ref="AO34" si="6">29*AN34</f>
        <v>0</v>
      </c>
      <c r="AP34" s="159" t="str">
        <f>IF($D$24="","",$D$24)</f>
        <v/>
      </c>
      <c r="AQ34" s="168" t="str">
        <f>IF(AP34="","",AO34*AP34)</f>
        <v/>
      </c>
      <c r="AR34" s="124"/>
      <c r="AS34" s="125">
        <f t="shared" ref="AS34" si="7">29*AR34</f>
        <v>0</v>
      </c>
      <c r="AT34" s="160" t="str">
        <f>IF($D$25="","",$D$25)</f>
        <v/>
      </c>
      <c r="AU34" s="169" t="str">
        <f>IF(AT34="","",AS34*AT34)</f>
        <v/>
      </c>
      <c r="AV34" s="126"/>
      <c r="AW34" s="127">
        <f t="shared" ref="Q34:AW45" si="8">29*AV34</f>
        <v>0</v>
      </c>
      <c r="AX34" s="161" t="str">
        <f>IF($D$26="","",$D$26)</f>
        <v/>
      </c>
      <c r="AY34" s="170" t="str">
        <f>IF(AX34="","",AW34*AX34)</f>
        <v/>
      </c>
      <c r="AZ34" s="152">
        <f>SUM(O34,S34,W34,AA34,AE34,AI34,AM34,AQ34,AU34,AY34)</f>
        <v>317167.2</v>
      </c>
      <c r="BA34" s="128">
        <f>IF(AZ34="","",INT(+K34+AZ34))</f>
        <v>620767</v>
      </c>
    </row>
    <row r="35" spans="2:53" ht="17.5" x14ac:dyDescent="0.2">
      <c r="B35" s="21">
        <v>46143</v>
      </c>
      <c r="C35" s="38">
        <v>31</v>
      </c>
      <c r="D35" s="38">
        <f t="shared" ref="D35:D45" si="9">C35*24</f>
        <v>744</v>
      </c>
      <c r="E35" s="38" t="str">
        <f t="shared" ref="E35:E45" si="10">IF(L35+P35+T35+X35+AB35+AF35+AJ35+AN35+AR35+AV35=D35,"OK","×")</f>
        <v>OK</v>
      </c>
      <c r="F35" s="175">
        <f>F34</f>
        <v>132</v>
      </c>
      <c r="G35" s="176">
        <f t="shared" ref="G35:G45" si="11">IF($D$10="","",$D$10)</f>
        <v>2000</v>
      </c>
      <c r="H35" s="177">
        <f>H34</f>
        <v>1.1499999999999999</v>
      </c>
      <c r="I35" s="182">
        <f t="shared" ref="I35:I45" si="12">IF(G35="","",F35*G35*H35)</f>
        <v>303600</v>
      </c>
      <c r="J35" s="178"/>
      <c r="K35" s="181">
        <f t="shared" ref="K35:K43" si="13">IF(I35="","",I35-J35)</f>
        <v>303600</v>
      </c>
      <c r="L35" s="129"/>
      <c r="M35" s="107">
        <f t="shared" ref="M35:M45" si="14">29*L35</f>
        <v>0</v>
      </c>
      <c r="N35" s="108">
        <f t="shared" ref="N35:N45" si="15">IF($D$17="","",$D$17)</f>
        <v>16.37</v>
      </c>
      <c r="O35" s="109">
        <f>IF(N35="","",ROUNDDOWN(M35*N35,2))</f>
        <v>0</v>
      </c>
      <c r="P35" s="130"/>
      <c r="Q35" s="111">
        <f t="shared" si="0"/>
        <v>0</v>
      </c>
      <c r="R35" s="153">
        <f t="shared" ref="R35:R45" si="16">IF($D$18="","",$D$18)</f>
        <v>17.37</v>
      </c>
      <c r="S35" s="162">
        <f t="shared" ref="S35:S45" si="17">IF(R35="","",Q35*R35)</f>
        <v>0</v>
      </c>
      <c r="T35" s="131"/>
      <c r="U35" s="113">
        <f t="shared" si="0"/>
        <v>0</v>
      </c>
      <c r="V35" s="154">
        <f t="shared" ref="V35:V45" si="18">IF($D$19="","",$D$19)</f>
        <v>16.37</v>
      </c>
      <c r="W35" s="163">
        <f t="shared" ref="W35:W45" si="19">IF(V35="","",U35*V35)</f>
        <v>0</v>
      </c>
      <c r="X35" s="132"/>
      <c r="Y35" s="115">
        <f t="shared" si="0"/>
        <v>0</v>
      </c>
      <c r="Z35" s="155">
        <f t="shared" ref="Z35:Z45" si="20">IF($D$20="","",$D$20)</f>
        <v>16.37</v>
      </c>
      <c r="AA35" s="164">
        <f t="shared" ref="AA35:AA45" si="21">IF(Z35="","",Y35*Z35)</f>
        <v>0</v>
      </c>
      <c r="AB35" s="133"/>
      <c r="AC35" s="117">
        <f t="shared" si="0"/>
        <v>0</v>
      </c>
      <c r="AD35" s="156">
        <f t="shared" ref="AD35:AD45" si="22">IF($D$21="","",$D$21)</f>
        <v>17.37</v>
      </c>
      <c r="AE35" s="165">
        <f t="shared" ref="AE35:AE45" si="23">IF(AD35="","",AC35*AD35)</f>
        <v>0</v>
      </c>
      <c r="AF35" s="134"/>
      <c r="AG35" s="119">
        <f t="shared" si="4"/>
        <v>0</v>
      </c>
      <c r="AH35" s="157">
        <f t="shared" ref="AH35:AH45" si="24">IF($D$22="","",$D$22)</f>
        <v>16.37</v>
      </c>
      <c r="AI35" s="166">
        <f t="shared" ref="AI35:AI45" si="25">IF(AH35="","",AG35*AH35)</f>
        <v>0</v>
      </c>
      <c r="AJ35" s="135">
        <v>744</v>
      </c>
      <c r="AK35" s="121">
        <f t="shared" si="4"/>
        <v>21576</v>
      </c>
      <c r="AL35" s="158">
        <f t="shared" ref="AL35:AL45" si="26">IF($D$23="","",$D$23)</f>
        <v>15.19</v>
      </c>
      <c r="AM35" s="167">
        <f t="shared" ref="AM35:AM45" si="27">IF(AL35="","",AK35*AL35)</f>
        <v>327739.44</v>
      </c>
      <c r="AN35" s="136"/>
      <c r="AO35" s="123">
        <f t="shared" si="4"/>
        <v>0</v>
      </c>
      <c r="AP35" s="159" t="str">
        <f t="shared" ref="AP35:AP45" si="28">IF($D$24="","",$D$24)</f>
        <v/>
      </c>
      <c r="AQ35" s="168" t="str">
        <f t="shared" ref="AQ35:AQ45" si="29">IF(AP35="","",AO35*AP35)</f>
        <v/>
      </c>
      <c r="AR35" s="137"/>
      <c r="AS35" s="125">
        <f t="shared" si="4"/>
        <v>0</v>
      </c>
      <c r="AT35" s="160" t="str">
        <f t="shared" ref="AT35:AT45" si="30">IF($D$25="","",$D$25)</f>
        <v/>
      </c>
      <c r="AU35" s="169" t="str">
        <f t="shared" ref="AU35:AU45" si="31">IF(AT35="","",AS35*AT35)</f>
        <v/>
      </c>
      <c r="AV35" s="138"/>
      <c r="AW35" s="127">
        <f t="shared" si="8"/>
        <v>0</v>
      </c>
      <c r="AX35" s="161" t="str">
        <f t="shared" ref="AX35:AX45" si="32">IF($D$26="","",$D$26)</f>
        <v/>
      </c>
      <c r="AY35" s="170" t="str">
        <f t="shared" ref="AY35:AY45" si="33">IF(AX35="","",AW35*AX35)</f>
        <v/>
      </c>
      <c r="AZ35" s="152">
        <f t="shared" ref="AZ35:AZ45" si="34">SUM(O35,S35,W35,AA35,AE35,AI35,AM35,AQ35,AU35,AY35)</f>
        <v>327739.44</v>
      </c>
      <c r="BA35" s="128">
        <f t="shared" ref="BA35:BA45" si="35">IF(AZ35="","",INT(+K35+AZ35))</f>
        <v>631339</v>
      </c>
    </row>
    <row r="36" spans="2:53" ht="17.5" x14ac:dyDescent="0.2">
      <c r="B36" s="21">
        <v>46174</v>
      </c>
      <c r="C36" s="38">
        <v>30</v>
      </c>
      <c r="D36" s="38">
        <f t="shared" si="9"/>
        <v>720</v>
      </c>
      <c r="E36" s="38" t="str">
        <f t="shared" si="10"/>
        <v>OK</v>
      </c>
      <c r="F36" s="175">
        <f>F35</f>
        <v>132</v>
      </c>
      <c r="G36" s="176">
        <f t="shared" si="11"/>
        <v>2000</v>
      </c>
      <c r="H36" s="177">
        <f t="shared" ref="H36:H45" si="36">H35</f>
        <v>1.1499999999999999</v>
      </c>
      <c r="I36" s="182">
        <f>IF(G36="","",F36*G36*H36)</f>
        <v>303600</v>
      </c>
      <c r="J36" s="178"/>
      <c r="K36" s="181">
        <f t="shared" si="13"/>
        <v>303600</v>
      </c>
      <c r="L36" s="129"/>
      <c r="M36" s="107">
        <f t="shared" si="14"/>
        <v>0</v>
      </c>
      <c r="N36" s="108">
        <f t="shared" si="15"/>
        <v>16.37</v>
      </c>
      <c r="O36" s="109">
        <f t="shared" ref="O36:O45" si="37">IF(N36="","",ROUNDDOWN(M36*N36,2))</f>
        <v>0</v>
      </c>
      <c r="P36" s="130"/>
      <c r="Q36" s="111">
        <f t="shared" si="8"/>
        <v>0</v>
      </c>
      <c r="R36" s="153">
        <f t="shared" si="16"/>
        <v>17.37</v>
      </c>
      <c r="S36" s="162">
        <f t="shared" si="17"/>
        <v>0</v>
      </c>
      <c r="T36" s="131"/>
      <c r="U36" s="113">
        <f t="shared" si="8"/>
        <v>0</v>
      </c>
      <c r="V36" s="154">
        <f t="shared" si="18"/>
        <v>16.37</v>
      </c>
      <c r="W36" s="163">
        <f t="shared" si="19"/>
        <v>0</v>
      </c>
      <c r="X36" s="132"/>
      <c r="Y36" s="115">
        <f t="shared" si="8"/>
        <v>0</v>
      </c>
      <c r="Z36" s="155">
        <f t="shared" si="20"/>
        <v>16.37</v>
      </c>
      <c r="AA36" s="164">
        <f t="shared" si="21"/>
        <v>0</v>
      </c>
      <c r="AB36" s="133"/>
      <c r="AC36" s="117">
        <f t="shared" si="8"/>
        <v>0</v>
      </c>
      <c r="AD36" s="156">
        <f t="shared" si="22"/>
        <v>17.37</v>
      </c>
      <c r="AE36" s="165">
        <f t="shared" si="23"/>
        <v>0</v>
      </c>
      <c r="AF36" s="134"/>
      <c r="AG36" s="119">
        <f t="shared" si="8"/>
        <v>0</v>
      </c>
      <c r="AH36" s="157">
        <f t="shared" si="24"/>
        <v>16.37</v>
      </c>
      <c r="AI36" s="166">
        <f t="shared" si="25"/>
        <v>0</v>
      </c>
      <c r="AJ36" s="135">
        <v>720</v>
      </c>
      <c r="AK36" s="121">
        <f t="shared" si="8"/>
        <v>20880</v>
      </c>
      <c r="AL36" s="158">
        <f t="shared" si="26"/>
        <v>15.19</v>
      </c>
      <c r="AM36" s="167">
        <f t="shared" si="27"/>
        <v>317167.2</v>
      </c>
      <c r="AN36" s="136"/>
      <c r="AO36" s="123">
        <f t="shared" si="8"/>
        <v>0</v>
      </c>
      <c r="AP36" s="159" t="str">
        <f t="shared" si="28"/>
        <v/>
      </c>
      <c r="AQ36" s="168" t="str">
        <f t="shared" si="29"/>
        <v/>
      </c>
      <c r="AR36" s="137"/>
      <c r="AS36" s="125">
        <f t="shared" si="8"/>
        <v>0</v>
      </c>
      <c r="AT36" s="160" t="str">
        <f t="shared" si="30"/>
        <v/>
      </c>
      <c r="AU36" s="169" t="str">
        <f t="shared" si="31"/>
        <v/>
      </c>
      <c r="AV36" s="138"/>
      <c r="AW36" s="127">
        <f t="shared" si="8"/>
        <v>0</v>
      </c>
      <c r="AX36" s="161" t="str">
        <f t="shared" si="32"/>
        <v/>
      </c>
      <c r="AY36" s="170" t="str">
        <f t="shared" si="33"/>
        <v/>
      </c>
      <c r="AZ36" s="152">
        <f t="shared" si="34"/>
        <v>317167.2</v>
      </c>
      <c r="BA36" s="128">
        <f t="shared" si="35"/>
        <v>620767</v>
      </c>
    </row>
    <row r="37" spans="2:53" ht="17.5" x14ac:dyDescent="0.2">
      <c r="B37" s="21">
        <v>46204</v>
      </c>
      <c r="C37" s="38">
        <v>31</v>
      </c>
      <c r="D37" s="38">
        <f t="shared" si="9"/>
        <v>744</v>
      </c>
      <c r="E37" s="38" t="str">
        <f t="shared" si="10"/>
        <v>OK</v>
      </c>
      <c r="F37" s="175">
        <f t="shared" ref="F37:F45" si="38">F36</f>
        <v>132</v>
      </c>
      <c r="G37" s="176">
        <f t="shared" si="11"/>
        <v>2000</v>
      </c>
      <c r="H37" s="177">
        <f t="shared" si="36"/>
        <v>1.1499999999999999</v>
      </c>
      <c r="I37" s="182">
        <f t="shared" si="12"/>
        <v>303600</v>
      </c>
      <c r="J37" s="178"/>
      <c r="K37" s="181">
        <f t="shared" si="13"/>
        <v>303600</v>
      </c>
      <c r="L37" s="129">
        <v>130</v>
      </c>
      <c r="M37" s="107">
        <f t="shared" si="14"/>
        <v>3770</v>
      </c>
      <c r="N37" s="108">
        <f t="shared" si="15"/>
        <v>16.37</v>
      </c>
      <c r="O37" s="109">
        <f t="shared" si="37"/>
        <v>61714.9</v>
      </c>
      <c r="P37" s="130">
        <v>78</v>
      </c>
      <c r="Q37" s="111">
        <f t="shared" si="8"/>
        <v>2262</v>
      </c>
      <c r="R37" s="153">
        <f t="shared" si="16"/>
        <v>17.37</v>
      </c>
      <c r="S37" s="162">
        <f t="shared" si="17"/>
        <v>39290.94</v>
      </c>
      <c r="T37" s="131">
        <v>156</v>
      </c>
      <c r="U37" s="113">
        <f t="shared" si="8"/>
        <v>4524</v>
      </c>
      <c r="V37" s="154">
        <f t="shared" si="18"/>
        <v>16.37</v>
      </c>
      <c r="W37" s="163">
        <f t="shared" si="19"/>
        <v>74057.88</v>
      </c>
      <c r="X37" s="132"/>
      <c r="Y37" s="115">
        <f t="shared" si="8"/>
        <v>0</v>
      </c>
      <c r="Z37" s="155">
        <f t="shared" si="20"/>
        <v>16.37</v>
      </c>
      <c r="AA37" s="164">
        <f t="shared" si="21"/>
        <v>0</v>
      </c>
      <c r="AB37" s="133"/>
      <c r="AC37" s="117">
        <f t="shared" si="8"/>
        <v>0</v>
      </c>
      <c r="AD37" s="156">
        <f t="shared" si="22"/>
        <v>17.37</v>
      </c>
      <c r="AE37" s="165">
        <f t="shared" si="23"/>
        <v>0</v>
      </c>
      <c r="AF37" s="134"/>
      <c r="AG37" s="119">
        <f t="shared" si="8"/>
        <v>0</v>
      </c>
      <c r="AH37" s="157">
        <f t="shared" si="24"/>
        <v>16.37</v>
      </c>
      <c r="AI37" s="166">
        <f t="shared" si="25"/>
        <v>0</v>
      </c>
      <c r="AJ37" s="135">
        <v>380</v>
      </c>
      <c r="AK37" s="121">
        <f t="shared" si="8"/>
        <v>11020</v>
      </c>
      <c r="AL37" s="158">
        <f t="shared" si="26"/>
        <v>15.19</v>
      </c>
      <c r="AM37" s="167">
        <f t="shared" si="27"/>
        <v>167393.79999999999</v>
      </c>
      <c r="AN37" s="136"/>
      <c r="AO37" s="123">
        <f t="shared" si="8"/>
        <v>0</v>
      </c>
      <c r="AP37" s="159" t="str">
        <f t="shared" si="28"/>
        <v/>
      </c>
      <c r="AQ37" s="168" t="str">
        <f t="shared" si="29"/>
        <v/>
      </c>
      <c r="AR37" s="137"/>
      <c r="AS37" s="125">
        <f t="shared" si="8"/>
        <v>0</v>
      </c>
      <c r="AT37" s="160" t="str">
        <f t="shared" si="30"/>
        <v/>
      </c>
      <c r="AU37" s="169" t="str">
        <f t="shared" si="31"/>
        <v/>
      </c>
      <c r="AV37" s="138"/>
      <c r="AW37" s="127">
        <f t="shared" si="8"/>
        <v>0</v>
      </c>
      <c r="AX37" s="161" t="str">
        <f t="shared" si="32"/>
        <v/>
      </c>
      <c r="AY37" s="170" t="str">
        <f t="shared" si="33"/>
        <v/>
      </c>
      <c r="AZ37" s="152">
        <f t="shared" si="34"/>
        <v>342457.52</v>
      </c>
      <c r="BA37" s="128">
        <f t="shared" si="35"/>
        <v>646057</v>
      </c>
    </row>
    <row r="38" spans="2:53" ht="17.5" x14ac:dyDescent="0.2">
      <c r="B38" s="21">
        <v>46235</v>
      </c>
      <c r="C38" s="38">
        <v>31</v>
      </c>
      <c r="D38" s="38">
        <f t="shared" si="9"/>
        <v>744</v>
      </c>
      <c r="E38" s="38" t="str">
        <f t="shared" si="10"/>
        <v>OK</v>
      </c>
      <c r="F38" s="175">
        <f t="shared" si="38"/>
        <v>132</v>
      </c>
      <c r="G38" s="176">
        <f t="shared" si="11"/>
        <v>2000</v>
      </c>
      <c r="H38" s="177">
        <f t="shared" si="36"/>
        <v>1.1499999999999999</v>
      </c>
      <c r="I38" s="182">
        <f t="shared" si="12"/>
        <v>303600</v>
      </c>
      <c r="J38" s="178"/>
      <c r="K38" s="181">
        <f t="shared" si="13"/>
        <v>303600</v>
      </c>
      <c r="L38" s="129">
        <v>130</v>
      </c>
      <c r="M38" s="107">
        <f t="shared" si="14"/>
        <v>3770</v>
      </c>
      <c r="N38" s="108">
        <f t="shared" si="15"/>
        <v>16.37</v>
      </c>
      <c r="O38" s="109">
        <f t="shared" si="37"/>
        <v>61714.9</v>
      </c>
      <c r="P38" s="130">
        <v>78</v>
      </c>
      <c r="Q38" s="111">
        <f t="shared" si="8"/>
        <v>2262</v>
      </c>
      <c r="R38" s="153">
        <f t="shared" si="16"/>
        <v>17.37</v>
      </c>
      <c r="S38" s="162">
        <f t="shared" si="17"/>
        <v>39290.94</v>
      </c>
      <c r="T38" s="131">
        <v>156</v>
      </c>
      <c r="U38" s="113">
        <f t="shared" si="8"/>
        <v>4524</v>
      </c>
      <c r="V38" s="154">
        <f t="shared" si="18"/>
        <v>16.37</v>
      </c>
      <c r="W38" s="163">
        <f t="shared" si="19"/>
        <v>74057.88</v>
      </c>
      <c r="X38" s="132"/>
      <c r="Y38" s="115">
        <f t="shared" si="8"/>
        <v>0</v>
      </c>
      <c r="Z38" s="155">
        <f t="shared" si="20"/>
        <v>16.37</v>
      </c>
      <c r="AA38" s="164">
        <f t="shared" si="21"/>
        <v>0</v>
      </c>
      <c r="AB38" s="133"/>
      <c r="AC38" s="117">
        <f t="shared" si="8"/>
        <v>0</v>
      </c>
      <c r="AD38" s="156">
        <f t="shared" si="22"/>
        <v>17.37</v>
      </c>
      <c r="AE38" s="165">
        <f t="shared" si="23"/>
        <v>0</v>
      </c>
      <c r="AF38" s="134"/>
      <c r="AG38" s="119">
        <f t="shared" si="8"/>
        <v>0</v>
      </c>
      <c r="AH38" s="157">
        <f t="shared" si="24"/>
        <v>16.37</v>
      </c>
      <c r="AI38" s="166">
        <f t="shared" si="25"/>
        <v>0</v>
      </c>
      <c r="AJ38" s="135">
        <v>380</v>
      </c>
      <c r="AK38" s="121">
        <f t="shared" si="8"/>
        <v>11020</v>
      </c>
      <c r="AL38" s="158">
        <f t="shared" si="26"/>
        <v>15.19</v>
      </c>
      <c r="AM38" s="167">
        <f t="shared" si="27"/>
        <v>167393.79999999999</v>
      </c>
      <c r="AN38" s="136"/>
      <c r="AO38" s="123">
        <f t="shared" si="8"/>
        <v>0</v>
      </c>
      <c r="AP38" s="159" t="str">
        <f t="shared" si="28"/>
        <v/>
      </c>
      <c r="AQ38" s="168" t="str">
        <f t="shared" si="29"/>
        <v/>
      </c>
      <c r="AR38" s="137"/>
      <c r="AS38" s="125">
        <f t="shared" si="8"/>
        <v>0</v>
      </c>
      <c r="AT38" s="160" t="str">
        <f t="shared" si="30"/>
        <v/>
      </c>
      <c r="AU38" s="169" t="str">
        <f t="shared" si="31"/>
        <v/>
      </c>
      <c r="AV38" s="138"/>
      <c r="AW38" s="127">
        <f t="shared" si="8"/>
        <v>0</v>
      </c>
      <c r="AX38" s="161" t="str">
        <f t="shared" si="32"/>
        <v/>
      </c>
      <c r="AY38" s="170" t="str">
        <f t="shared" si="33"/>
        <v/>
      </c>
      <c r="AZ38" s="152">
        <f t="shared" si="34"/>
        <v>342457.52</v>
      </c>
      <c r="BA38" s="128">
        <f t="shared" si="35"/>
        <v>646057</v>
      </c>
    </row>
    <row r="39" spans="2:53" ht="17.5" x14ac:dyDescent="0.2">
      <c r="B39" s="21">
        <v>46266</v>
      </c>
      <c r="C39" s="38">
        <v>30</v>
      </c>
      <c r="D39" s="38">
        <f t="shared" si="9"/>
        <v>720</v>
      </c>
      <c r="E39" s="38" t="str">
        <f t="shared" si="10"/>
        <v>OK</v>
      </c>
      <c r="F39" s="175">
        <f t="shared" si="38"/>
        <v>132</v>
      </c>
      <c r="G39" s="176">
        <f t="shared" si="11"/>
        <v>2000</v>
      </c>
      <c r="H39" s="177">
        <f t="shared" si="36"/>
        <v>1.1499999999999999</v>
      </c>
      <c r="I39" s="182">
        <f t="shared" si="12"/>
        <v>303600</v>
      </c>
      <c r="J39" s="178"/>
      <c r="K39" s="181">
        <f t="shared" si="13"/>
        <v>303600</v>
      </c>
      <c r="L39" s="129">
        <v>130</v>
      </c>
      <c r="M39" s="107">
        <f t="shared" si="14"/>
        <v>3770</v>
      </c>
      <c r="N39" s="108">
        <f t="shared" si="15"/>
        <v>16.37</v>
      </c>
      <c r="O39" s="109">
        <f t="shared" si="37"/>
        <v>61714.9</v>
      </c>
      <c r="P39" s="130">
        <v>78</v>
      </c>
      <c r="Q39" s="111">
        <f t="shared" si="8"/>
        <v>2262</v>
      </c>
      <c r="R39" s="153">
        <f t="shared" si="16"/>
        <v>17.37</v>
      </c>
      <c r="S39" s="162">
        <f t="shared" si="17"/>
        <v>39290.94</v>
      </c>
      <c r="T39" s="131">
        <v>156</v>
      </c>
      <c r="U39" s="113">
        <f t="shared" si="8"/>
        <v>4524</v>
      </c>
      <c r="V39" s="154">
        <f t="shared" si="18"/>
        <v>16.37</v>
      </c>
      <c r="W39" s="163">
        <f t="shared" si="19"/>
        <v>74057.88</v>
      </c>
      <c r="X39" s="132"/>
      <c r="Y39" s="115">
        <f t="shared" si="8"/>
        <v>0</v>
      </c>
      <c r="Z39" s="155">
        <f t="shared" si="20"/>
        <v>16.37</v>
      </c>
      <c r="AA39" s="164">
        <f t="shared" si="21"/>
        <v>0</v>
      </c>
      <c r="AB39" s="133"/>
      <c r="AC39" s="117">
        <f t="shared" si="8"/>
        <v>0</v>
      </c>
      <c r="AD39" s="156">
        <f t="shared" si="22"/>
        <v>17.37</v>
      </c>
      <c r="AE39" s="165">
        <f t="shared" si="23"/>
        <v>0</v>
      </c>
      <c r="AF39" s="134"/>
      <c r="AG39" s="119">
        <f t="shared" si="8"/>
        <v>0</v>
      </c>
      <c r="AH39" s="157">
        <f t="shared" si="24"/>
        <v>16.37</v>
      </c>
      <c r="AI39" s="166">
        <f t="shared" si="25"/>
        <v>0</v>
      </c>
      <c r="AJ39" s="135">
        <v>356</v>
      </c>
      <c r="AK39" s="121">
        <f t="shared" si="8"/>
        <v>10324</v>
      </c>
      <c r="AL39" s="158">
        <f t="shared" si="26"/>
        <v>15.19</v>
      </c>
      <c r="AM39" s="167">
        <f t="shared" si="27"/>
        <v>156821.56</v>
      </c>
      <c r="AN39" s="136"/>
      <c r="AO39" s="123">
        <f t="shared" si="8"/>
        <v>0</v>
      </c>
      <c r="AP39" s="159" t="str">
        <f t="shared" si="28"/>
        <v/>
      </c>
      <c r="AQ39" s="168" t="str">
        <f t="shared" si="29"/>
        <v/>
      </c>
      <c r="AR39" s="137"/>
      <c r="AS39" s="125">
        <f t="shared" si="8"/>
        <v>0</v>
      </c>
      <c r="AT39" s="160" t="str">
        <f t="shared" si="30"/>
        <v/>
      </c>
      <c r="AU39" s="169" t="str">
        <f t="shared" si="31"/>
        <v/>
      </c>
      <c r="AV39" s="138"/>
      <c r="AW39" s="127">
        <f t="shared" si="8"/>
        <v>0</v>
      </c>
      <c r="AX39" s="161" t="str">
        <f t="shared" si="32"/>
        <v/>
      </c>
      <c r="AY39" s="170" t="str">
        <f t="shared" si="33"/>
        <v/>
      </c>
      <c r="AZ39" s="152">
        <f t="shared" si="34"/>
        <v>331885.28000000003</v>
      </c>
      <c r="BA39" s="128">
        <f t="shared" si="35"/>
        <v>635485</v>
      </c>
    </row>
    <row r="40" spans="2:53" ht="17.5" x14ac:dyDescent="0.2">
      <c r="B40" s="21">
        <v>46296</v>
      </c>
      <c r="C40" s="38">
        <v>31</v>
      </c>
      <c r="D40" s="38">
        <f t="shared" si="9"/>
        <v>744</v>
      </c>
      <c r="E40" s="38" t="str">
        <f t="shared" si="10"/>
        <v>OK</v>
      </c>
      <c r="F40" s="175">
        <f t="shared" si="38"/>
        <v>132</v>
      </c>
      <c r="G40" s="176">
        <f t="shared" si="11"/>
        <v>2000</v>
      </c>
      <c r="H40" s="177">
        <f t="shared" si="36"/>
        <v>1.1499999999999999</v>
      </c>
      <c r="I40" s="182">
        <f t="shared" si="12"/>
        <v>303600</v>
      </c>
      <c r="J40" s="178"/>
      <c r="K40" s="181">
        <f t="shared" si="13"/>
        <v>303600</v>
      </c>
      <c r="L40" s="129"/>
      <c r="M40" s="107">
        <f t="shared" si="14"/>
        <v>0</v>
      </c>
      <c r="N40" s="108">
        <f t="shared" si="15"/>
        <v>16.37</v>
      </c>
      <c r="O40" s="109">
        <f t="shared" si="37"/>
        <v>0</v>
      </c>
      <c r="P40" s="130"/>
      <c r="Q40" s="111">
        <f t="shared" si="8"/>
        <v>0</v>
      </c>
      <c r="R40" s="153">
        <f t="shared" si="16"/>
        <v>17.37</v>
      </c>
      <c r="S40" s="162">
        <f t="shared" si="17"/>
        <v>0</v>
      </c>
      <c r="T40" s="131"/>
      <c r="U40" s="113">
        <f t="shared" si="8"/>
        <v>0</v>
      </c>
      <c r="V40" s="154">
        <f t="shared" si="18"/>
        <v>16.37</v>
      </c>
      <c r="W40" s="163">
        <f t="shared" si="19"/>
        <v>0</v>
      </c>
      <c r="X40" s="132"/>
      <c r="Y40" s="115">
        <f t="shared" si="8"/>
        <v>0</v>
      </c>
      <c r="Z40" s="155">
        <f t="shared" si="20"/>
        <v>16.37</v>
      </c>
      <c r="AA40" s="164">
        <f t="shared" si="21"/>
        <v>0</v>
      </c>
      <c r="AB40" s="133"/>
      <c r="AC40" s="117">
        <f t="shared" si="8"/>
        <v>0</v>
      </c>
      <c r="AD40" s="156">
        <f t="shared" si="22"/>
        <v>17.37</v>
      </c>
      <c r="AE40" s="165">
        <f t="shared" si="23"/>
        <v>0</v>
      </c>
      <c r="AF40" s="134"/>
      <c r="AG40" s="119">
        <f t="shared" si="8"/>
        <v>0</v>
      </c>
      <c r="AH40" s="157">
        <f t="shared" si="24"/>
        <v>16.37</v>
      </c>
      <c r="AI40" s="166">
        <f t="shared" si="25"/>
        <v>0</v>
      </c>
      <c r="AJ40" s="135">
        <v>744</v>
      </c>
      <c r="AK40" s="121">
        <f t="shared" si="8"/>
        <v>21576</v>
      </c>
      <c r="AL40" s="158">
        <f t="shared" si="26"/>
        <v>15.19</v>
      </c>
      <c r="AM40" s="167">
        <f t="shared" si="27"/>
        <v>327739.44</v>
      </c>
      <c r="AN40" s="136"/>
      <c r="AO40" s="123">
        <f t="shared" si="8"/>
        <v>0</v>
      </c>
      <c r="AP40" s="159" t="str">
        <f t="shared" si="28"/>
        <v/>
      </c>
      <c r="AQ40" s="168" t="str">
        <f t="shared" si="29"/>
        <v/>
      </c>
      <c r="AR40" s="137"/>
      <c r="AS40" s="125">
        <f t="shared" si="8"/>
        <v>0</v>
      </c>
      <c r="AT40" s="160" t="str">
        <f t="shared" si="30"/>
        <v/>
      </c>
      <c r="AU40" s="169" t="str">
        <f t="shared" si="31"/>
        <v/>
      </c>
      <c r="AV40" s="138"/>
      <c r="AW40" s="127">
        <f t="shared" si="8"/>
        <v>0</v>
      </c>
      <c r="AX40" s="161" t="str">
        <f t="shared" si="32"/>
        <v/>
      </c>
      <c r="AY40" s="170" t="str">
        <f t="shared" si="33"/>
        <v/>
      </c>
      <c r="AZ40" s="152">
        <f t="shared" si="34"/>
        <v>327739.44</v>
      </c>
      <c r="BA40" s="128">
        <f t="shared" si="35"/>
        <v>631339</v>
      </c>
    </row>
    <row r="41" spans="2:53" ht="17.5" x14ac:dyDescent="0.2">
      <c r="B41" s="21">
        <v>46327</v>
      </c>
      <c r="C41" s="38">
        <v>30</v>
      </c>
      <c r="D41" s="38">
        <f t="shared" si="9"/>
        <v>720</v>
      </c>
      <c r="E41" s="38" t="str">
        <f t="shared" si="10"/>
        <v>OK</v>
      </c>
      <c r="F41" s="175">
        <f t="shared" si="38"/>
        <v>132</v>
      </c>
      <c r="G41" s="176">
        <f t="shared" si="11"/>
        <v>2000</v>
      </c>
      <c r="H41" s="177">
        <f t="shared" si="36"/>
        <v>1.1499999999999999</v>
      </c>
      <c r="I41" s="182">
        <f t="shared" si="12"/>
        <v>303600</v>
      </c>
      <c r="J41" s="178"/>
      <c r="K41" s="181">
        <f t="shared" si="13"/>
        <v>303600</v>
      </c>
      <c r="L41" s="129"/>
      <c r="M41" s="107">
        <f t="shared" si="14"/>
        <v>0</v>
      </c>
      <c r="N41" s="108">
        <f t="shared" si="15"/>
        <v>16.37</v>
      </c>
      <c r="O41" s="109">
        <f t="shared" si="37"/>
        <v>0</v>
      </c>
      <c r="P41" s="130"/>
      <c r="Q41" s="111">
        <f t="shared" si="8"/>
        <v>0</v>
      </c>
      <c r="R41" s="153">
        <f t="shared" si="16"/>
        <v>17.37</v>
      </c>
      <c r="S41" s="162">
        <f t="shared" si="17"/>
        <v>0</v>
      </c>
      <c r="T41" s="131"/>
      <c r="U41" s="113">
        <f t="shared" si="8"/>
        <v>0</v>
      </c>
      <c r="V41" s="154">
        <f t="shared" si="18"/>
        <v>16.37</v>
      </c>
      <c r="W41" s="163">
        <f t="shared" si="19"/>
        <v>0</v>
      </c>
      <c r="X41" s="132"/>
      <c r="Y41" s="115">
        <f t="shared" si="8"/>
        <v>0</v>
      </c>
      <c r="Z41" s="155">
        <f t="shared" si="20"/>
        <v>16.37</v>
      </c>
      <c r="AA41" s="164">
        <f t="shared" si="21"/>
        <v>0</v>
      </c>
      <c r="AB41" s="133"/>
      <c r="AC41" s="117">
        <f t="shared" si="8"/>
        <v>0</v>
      </c>
      <c r="AD41" s="156">
        <f t="shared" si="22"/>
        <v>17.37</v>
      </c>
      <c r="AE41" s="165">
        <f t="shared" si="23"/>
        <v>0</v>
      </c>
      <c r="AF41" s="134"/>
      <c r="AG41" s="119">
        <f t="shared" si="8"/>
        <v>0</v>
      </c>
      <c r="AH41" s="157">
        <f t="shared" si="24"/>
        <v>16.37</v>
      </c>
      <c r="AI41" s="166">
        <f t="shared" si="25"/>
        <v>0</v>
      </c>
      <c r="AJ41" s="135">
        <v>720</v>
      </c>
      <c r="AK41" s="121">
        <f t="shared" si="8"/>
        <v>20880</v>
      </c>
      <c r="AL41" s="158">
        <f t="shared" si="26"/>
        <v>15.19</v>
      </c>
      <c r="AM41" s="167">
        <f t="shared" si="27"/>
        <v>317167.2</v>
      </c>
      <c r="AN41" s="136"/>
      <c r="AO41" s="123">
        <f t="shared" si="8"/>
        <v>0</v>
      </c>
      <c r="AP41" s="159" t="str">
        <f t="shared" si="28"/>
        <v/>
      </c>
      <c r="AQ41" s="168" t="str">
        <f t="shared" si="29"/>
        <v/>
      </c>
      <c r="AR41" s="137"/>
      <c r="AS41" s="125">
        <f t="shared" si="8"/>
        <v>0</v>
      </c>
      <c r="AT41" s="160" t="str">
        <f t="shared" si="30"/>
        <v/>
      </c>
      <c r="AU41" s="169" t="str">
        <f t="shared" si="31"/>
        <v/>
      </c>
      <c r="AV41" s="138"/>
      <c r="AW41" s="127">
        <f t="shared" si="8"/>
        <v>0</v>
      </c>
      <c r="AX41" s="161" t="str">
        <f t="shared" si="32"/>
        <v/>
      </c>
      <c r="AY41" s="170" t="str">
        <f t="shared" si="33"/>
        <v/>
      </c>
      <c r="AZ41" s="152">
        <f t="shared" si="34"/>
        <v>317167.2</v>
      </c>
      <c r="BA41" s="128">
        <f t="shared" si="35"/>
        <v>620767</v>
      </c>
    </row>
    <row r="42" spans="2:53" ht="17.5" x14ac:dyDescent="0.2">
      <c r="B42" s="21">
        <v>46357</v>
      </c>
      <c r="C42" s="38">
        <v>31</v>
      </c>
      <c r="D42" s="38">
        <f t="shared" si="9"/>
        <v>744</v>
      </c>
      <c r="E42" s="38" t="str">
        <f t="shared" si="10"/>
        <v>OK</v>
      </c>
      <c r="F42" s="175">
        <f t="shared" si="38"/>
        <v>132</v>
      </c>
      <c r="G42" s="176">
        <f t="shared" si="11"/>
        <v>2000</v>
      </c>
      <c r="H42" s="177">
        <f t="shared" si="36"/>
        <v>1.1499999999999999</v>
      </c>
      <c r="I42" s="182">
        <f t="shared" si="12"/>
        <v>303600</v>
      </c>
      <c r="J42" s="178"/>
      <c r="K42" s="181">
        <f t="shared" si="13"/>
        <v>303600</v>
      </c>
      <c r="L42" s="129"/>
      <c r="M42" s="107">
        <f t="shared" si="14"/>
        <v>0</v>
      </c>
      <c r="N42" s="108">
        <f t="shared" si="15"/>
        <v>16.37</v>
      </c>
      <c r="O42" s="109">
        <f t="shared" si="37"/>
        <v>0</v>
      </c>
      <c r="P42" s="130"/>
      <c r="Q42" s="111">
        <f t="shared" si="8"/>
        <v>0</v>
      </c>
      <c r="R42" s="153">
        <f t="shared" si="16"/>
        <v>17.37</v>
      </c>
      <c r="S42" s="162">
        <f t="shared" si="17"/>
        <v>0</v>
      </c>
      <c r="T42" s="131"/>
      <c r="U42" s="113">
        <f t="shared" si="8"/>
        <v>0</v>
      </c>
      <c r="V42" s="154">
        <f t="shared" si="18"/>
        <v>16.37</v>
      </c>
      <c r="W42" s="163">
        <f t="shared" si="19"/>
        <v>0</v>
      </c>
      <c r="X42" s="132">
        <v>130</v>
      </c>
      <c r="Y42" s="115">
        <f t="shared" si="8"/>
        <v>3770</v>
      </c>
      <c r="Z42" s="155">
        <f t="shared" si="20"/>
        <v>16.37</v>
      </c>
      <c r="AA42" s="164">
        <f t="shared" si="21"/>
        <v>61714.9</v>
      </c>
      <c r="AB42" s="133">
        <v>78</v>
      </c>
      <c r="AC42" s="117">
        <f t="shared" si="8"/>
        <v>2262</v>
      </c>
      <c r="AD42" s="156">
        <f t="shared" si="22"/>
        <v>17.37</v>
      </c>
      <c r="AE42" s="165">
        <f t="shared" si="23"/>
        <v>39290.94</v>
      </c>
      <c r="AF42" s="134">
        <v>156</v>
      </c>
      <c r="AG42" s="119">
        <f t="shared" si="8"/>
        <v>4524</v>
      </c>
      <c r="AH42" s="157">
        <f t="shared" si="24"/>
        <v>16.37</v>
      </c>
      <c r="AI42" s="166">
        <f t="shared" si="25"/>
        <v>74057.88</v>
      </c>
      <c r="AJ42" s="135">
        <v>380</v>
      </c>
      <c r="AK42" s="121">
        <f t="shared" si="8"/>
        <v>11020</v>
      </c>
      <c r="AL42" s="158">
        <f t="shared" si="26"/>
        <v>15.19</v>
      </c>
      <c r="AM42" s="167">
        <f t="shared" si="27"/>
        <v>167393.79999999999</v>
      </c>
      <c r="AN42" s="136"/>
      <c r="AO42" s="123">
        <f t="shared" si="8"/>
        <v>0</v>
      </c>
      <c r="AP42" s="159" t="str">
        <f t="shared" si="28"/>
        <v/>
      </c>
      <c r="AQ42" s="168" t="str">
        <f t="shared" si="29"/>
        <v/>
      </c>
      <c r="AR42" s="137"/>
      <c r="AS42" s="125">
        <f t="shared" si="8"/>
        <v>0</v>
      </c>
      <c r="AT42" s="160" t="str">
        <f t="shared" si="30"/>
        <v/>
      </c>
      <c r="AU42" s="169" t="str">
        <f t="shared" si="31"/>
        <v/>
      </c>
      <c r="AV42" s="138"/>
      <c r="AW42" s="127">
        <f t="shared" si="8"/>
        <v>0</v>
      </c>
      <c r="AX42" s="161" t="str">
        <f t="shared" si="32"/>
        <v/>
      </c>
      <c r="AY42" s="170" t="str">
        <f t="shared" si="33"/>
        <v/>
      </c>
      <c r="AZ42" s="152">
        <f t="shared" si="34"/>
        <v>342457.52</v>
      </c>
      <c r="BA42" s="128">
        <f t="shared" si="35"/>
        <v>646057</v>
      </c>
    </row>
    <row r="43" spans="2:53" ht="17.5" x14ac:dyDescent="0.2">
      <c r="B43" s="21">
        <v>46388</v>
      </c>
      <c r="C43" s="38">
        <v>31</v>
      </c>
      <c r="D43" s="38">
        <f t="shared" si="9"/>
        <v>744</v>
      </c>
      <c r="E43" s="38" t="str">
        <f t="shared" si="10"/>
        <v>OK</v>
      </c>
      <c r="F43" s="175">
        <f t="shared" si="38"/>
        <v>132</v>
      </c>
      <c r="G43" s="176">
        <f t="shared" si="11"/>
        <v>2000</v>
      </c>
      <c r="H43" s="177">
        <f t="shared" si="36"/>
        <v>1.1499999999999999</v>
      </c>
      <c r="I43" s="182">
        <f t="shared" si="12"/>
        <v>303600</v>
      </c>
      <c r="J43" s="178"/>
      <c r="K43" s="181">
        <f t="shared" si="13"/>
        <v>303600</v>
      </c>
      <c r="L43" s="129"/>
      <c r="M43" s="107">
        <f t="shared" si="14"/>
        <v>0</v>
      </c>
      <c r="N43" s="108">
        <f t="shared" si="15"/>
        <v>16.37</v>
      </c>
      <c r="O43" s="109">
        <f t="shared" si="37"/>
        <v>0</v>
      </c>
      <c r="P43" s="130"/>
      <c r="Q43" s="111">
        <f t="shared" si="8"/>
        <v>0</v>
      </c>
      <c r="R43" s="153">
        <f t="shared" si="16"/>
        <v>17.37</v>
      </c>
      <c r="S43" s="162">
        <f t="shared" si="17"/>
        <v>0</v>
      </c>
      <c r="T43" s="131"/>
      <c r="U43" s="113">
        <f t="shared" si="8"/>
        <v>0</v>
      </c>
      <c r="V43" s="154">
        <f t="shared" si="18"/>
        <v>16.37</v>
      </c>
      <c r="W43" s="163">
        <f t="shared" si="19"/>
        <v>0</v>
      </c>
      <c r="X43" s="132">
        <v>130</v>
      </c>
      <c r="Y43" s="115">
        <f t="shared" si="8"/>
        <v>3770</v>
      </c>
      <c r="Z43" s="155">
        <f t="shared" si="20"/>
        <v>16.37</v>
      </c>
      <c r="AA43" s="164">
        <f t="shared" si="21"/>
        <v>61714.9</v>
      </c>
      <c r="AB43" s="133">
        <v>78</v>
      </c>
      <c r="AC43" s="117">
        <f t="shared" si="8"/>
        <v>2262</v>
      </c>
      <c r="AD43" s="156">
        <f t="shared" si="22"/>
        <v>17.37</v>
      </c>
      <c r="AE43" s="165">
        <f t="shared" si="23"/>
        <v>39290.94</v>
      </c>
      <c r="AF43" s="134">
        <v>156</v>
      </c>
      <c r="AG43" s="119">
        <f t="shared" si="8"/>
        <v>4524</v>
      </c>
      <c r="AH43" s="157">
        <f t="shared" si="24"/>
        <v>16.37</v>
      </c>
      <c r="AI43" s="166">
        <f t="shared" si="25"/>
        <v>74057.88</v>
      </c>
      <c r="AJ43" s="135">
        <v>380</v>
      </c>
      <c r="AK43" s="121">
        <f t="shared" si="8"/>
        <v>11020</v>
      </c>
      <c r="AL43" s="158">
        <f t="shared" si="26"/>
        <v>15.19</v>
      </c>
      <c r="AM43" s="167">
        <f t="shared" si="27"/>
        <v>167393.79999999999</v>
      </c>
      <c r="AN43" s="136"/>
      <c r="AO43" s="123">
        <f t="shared" si="8"/>
        <v>0</v>
      </c>
      <c r="AP43" s="159" t="str">
        <f t="shared" si="28"/>
        <v/>
      </c>
      <c r="AQ43" s="168" t="str">
        <f t="shared" si="29"/>
        <v/>
      </c>
      <c r="AR43" s="137"/>
      <c r="AS43" s="125">
        <f t="shared" si="8"/>
        <v>0</v>
      </c>
      <c r="AT43" s="160" t="str">
        <f t="shared" si="30"/>
        <v/>
      </c>
      <c r="AU43" s="169" t="str">
        <f t="shared" si="31"/>
        <v/>
      </c>
      <c r="AV43" s="138"/>
      <c r="AW43" s="127">
        <f t="shared" si="8"/>
        <v>0</v>
      </c>
      <c r="AX43" s="161" t="str">
        <f t="shared" si="32"/>
        <v/>
      </c>
      <c r="AY43" s="170" t="str">
        <f t="shared" si="33"/>
        <v/>
      </c>
      <c r="AZ43" s="152">
        <f t="shared" si="34"/>
        <v>342457.52</v>
      </c>
      <c r="BA43" s="128">
        <f t="shared" si="35"/>
        <v>646057</v>
      </c>
    </row>
    <row r="44" spans="2:53" ht="17.5" x14ac:dyDescent="0.2">
      <c r="B44" s="21">
        <v>46419</v>
      </c>
      <c r="C44" s="38">
        <v>28</v>
      </c>
      <c r="D44" s="38">
        <f t="shared" si="9"/>
        <v>672</v>
      </c>
      <c r="E44" s="38" t="str">
        <f t="shared" si="10"/>
        <v>OK</v>
      </c>
      <c r="F44" s="175">
        <f t="shared" si="38"/>
        <v>132</v>
      </c>
      <c r="G44" s="176">
        <f t="shared" si="11"/>
        <v>2000</v>
      </c>
      <c r="H44" s="177">
        <f t="shared" si="36"/>
        <v>1.1499999999999999</v>
      </c>
      <c r="I44" s="182">
        <f t="shared" si="12"/>
        <v>303600</v>
      </c>
      <c r="J44" s="178"/>
      <c r="K44" s="181">
        <f>IF(I44="","",I44-J44)</f>
        <v>303600</v>
      </c>
      <c r="L44" s="129"/>
      <c r="M44" s="107">
        <f t="shared" si="14"/>
        <v>0</v>
      </c>
      <c r="N44" s="108">
        <f t="shared" si="15"/>
        <v>16.37</v>
      </c>
      <c r="O44" s="109">
        <f t="shared" si="37"/>
        <v>0</v>
      </c>
      <c r="P44" s="130"/>
      <c r="Q44" s="111">
        <f t="shared" si="8"/>
        <v>0</v>
      </c>
      <c r="R44" s="153">
        <f t="shared" si="16"/>
        <v>17.37</v>
      </c>
      <c r="S44" s="162">
        <f t="shared" si="17"/>
        <v>0</v>
      </c>
      <c r="T44" s="131"/>
      <c r="U44" s="113">
        <f t="shared" si="8"/>
        <v>0</v>
      </c>
      <c r="V44" s="154">
        <f t="shared" si="18"/>
        <v>16.37</v>
      </c>
      <c r="W44" s="163">
        <f t="shared" si="19"/>
        <v>0</v>
      </c>
      <c r="X44" s="132">
        <v>130</v>
      </c>
      <c r="Y44" s="115">
        <f t="shared" si="8"/>
        <v>3770</v>
      </c>
      <c r="Z44" s="155">
        <f t="shared" si="20"/>
        <v>16.37</v>
      </c>
      <c r="AA44" s="164">
        <f t="shared" si="21"/>
        <v>61714.9</v>
      </c>
      <c r="AB44" s="133">
        <v>78</v>
      </c>
      <c r="AC44" s="117">
        <f t="shared" si="8"/>
        <v>2262</v>
      </c>
      <c r="AD44" s="156">
        <f t="shared" si="22"/>
        <v>17.37</v>
      </c>
      <c r="AE44" s="165">
        <f t="shared" si="23"/>
        <v>39290.94</v>
      </c>
      <c r="AF44" s="134">
        <v>156</v>
      </c>
      <c r="AG44" s="119">
        <f t="shared" si="8"/>
        <v>4524</v>
      </c>
      <c r="AH44" s="157">
        <f t="shared" si="24"/>
        <v>16.37</v>
      </c>
      <c r="AI44" s="166">
        <f t="shared" si="25"/>
        <v>74057.88</v>
      </c>
      <c r="AJ44" s="135">
        <v>308</v>
      </c>
      <c r="AK44" s="121">
        <f t="shared" si="8"/>
        <v>8932</v>
      </c>
      <c r="AL44" s="158">
        <f t="shared" si="26"/>
        <v>15.19</v>
      </c>
      <c r="AM44" s="167">
        <f t="shared" si="27"/>
        <v>135677.07999999999</v>
      </c>
      <c r="AN44" s="136"/>
      <c r="AO44" s="123">
        <f t="shared" si="8"/>
        <v>0</v>
      </c>
      <c r="AP44" s="159" t="str">
        <f t="shared" si="28"/>
        <v/>
      </c>
      <c r="AQ44" s="168" t="str">
        <f t="shared" si="29"/>
        <v/>
      </c>
      <c r="AR44" s="137"/>
      <c r="AS44" s="125">
        <f t="shared" si="8"/>
        <v>0</v>
      </c>
      <c r="AT44" s="160" t="str">
        <f t="shared" si="30"/>
        <v/>
      </c>
      <c r="AU44" s="169" t="str">
        <f t="shared" si="31"/>
        <v/>
      </c>
      <c r="AV44" s="138"/>
      <c r="AW44" s="127">
        <f t="shared" si="8"/>
        <v>0</v>
      </c>
      <c r="AX44" s="161" t="str">
        <f t="shared" si="32"/>
        <v/>
      </c>
      <c r="AY44" s="170" t="str">
        <f t="shared" si="33"/>
        <v/>
      </c>
      <c r="AZ44" s="152">
        <f t="shared" si="34"/>
        <v>310740.8</v>
      </c>
      <c r="BA44" s="128">
        <f t="shared" si="35"/>
        <v>614340</v>
      </c>
    </row>
    <row r="45" spans="2:53" ht="18" thickBot="1" x14ac:dyDescent="0.25">
      <c r="B45" s="21">
        <v>46447</v>
      </c>
      <c r="C45" s="38">
        <v>31</v>
      </c>
      <c r="D45" s="38">
        <f t="shared" si="9"/>
        <v>744</v>
      </c>
      <c r="E45" s="38" t="str">
        <f t="shared" si="10"/>
        <v>OK</v>
      </c>
      <c r="F45" s="175">
        <f t="shared" si="38"/>
        <v>132</v>
      </c>
      <c r="G45" s="179">
        <f t="shared" si="11"/>
        <v>2000</v>
      </c>
      <c r="H45" s="177">
        <f t="shared" si="36"/>
        <v>1.1499999999999999</v>
      </c>
      <c r="I45" s="183">
        <f t="shared" si="12"/>
        <v>303600</v>
      </c>
      <c r="J45" s="180"/>
      <c r="K45" s="181">
        <f>IF(I45="","",I45-J45)</f>
        <v>303600</v>
      </c>
      <c r="L45" s="139"/>
      <c r="M45" s="107">
        <f t="shared" si="14"/>
        <v>0</v>
      </c>
      <c r="N45" s="108">
        <f t="shared" si="15"/>
        <v>16.37</v>
      </c>
      <c r="O45" s="109">
        <f t="shared" si="37"/>
        <v>0</v>
      </c>
      <c r="P45" s="140"/>
      <c r="Q45" s="111">
        <f t="shared" si="8"/>
        <v>0</v>
      </c>
      <c r="R45" s="153">
        <f t="shared" si="16"/>
        <v>17.37</v>
      </c>
      <c r="S45" s="162">
        <f t="shared" si="17"/>
        <v>0</v>
      </c>
      <c r="T45" s="141"/>
      <c r="U45" s="113">
        <f t="shared" si="8"/>
        <v>0</v>
      </c>
      <c r="V45" s="154">
        <f t="shared" si="18"/>
        <v>16.37</v>
      </c>
      <c r="W45" s="163">
        <f t="shared" si="19"/>
        <v>0</v>
      </c>
      <c r="X45" s="142">
        <v>130</v>
      </c>
      <c r="Y45" s="115">
        <f t="shared" si="8"/>
        <v>3770</v>
      </c>
      <c r="Z45" s="155">
        <f t="shared" si="20"/>
        <v>16.37</v>
      </c>
      <c r="AA45" s="164">
        <f t="shared" si="21"/>
        <v>61714.9</v>
      </c>
      <c r="AB45" s="143">
        <v>78</v>
      </c>
      <c r="AC45" s="117">
        <f t="shared" si="8"/>
        <v>2262</v>
      </c>
      <c r="AD45" s="156">
        <f t="shared" si="22"/>
        <v>17.37</v>
      </c>
      <c r="AE45" s="165">
        <f t="shared" si="23"/>
        <v>39290.94</v>
      </c>
      <c r="AF45" s="144">
        <v>156</v>
      </c>
      <c r="AG45" s="119">
        <f t="shared" si="8"/>
        <v>4524</v>
      </c>
      <c r="AH45" s="157">
        <f t="shared" si="24"/>
        <v>16.37</v>
      </c>
      <c r="AI45" s="166">
        <f t="shared" si="25"/>
        <v>74057.88</v>
      </c>
      <c r="AJ45" s="145">
        <v>380</v>
      </c>
      <c r="AK45" s="121">
        <f t="shared" si="8"/>
        <v>11020</v>
      </c>
      <c r="AL45" s="158">
        <f t="shared" si="26"/>
        <v>15.19</v>
      </c>
      <c r="AM45" s="167">
        <f t="shared" si="27"/>
        <v>167393.79999999999</v>
      </c>
      <c r="AN45" s="146"/>
      <c r="AO45" s="123">
        <f t="shared" si="8"/>
        <v>0</v>
      </c>
      <c r="AP45" s="159" t="str">
        <f t="shared" si="28"/>
        <v/>
      </c>
      <c r="AQ45" s="168" t="str">
        <f t="shared" si="29"/>
        <v/>
      </c>
      <c r="AR45" s="147"/>
      <c r="AS45" s="125">
        <f t="shared" si="8"/>
        <v>0</v>
      </c>
      <c r="AT45" s="160" t="str">
        <f t="shared" si="30"/>
        <v/>
      </c>
      <c r="AU45" s="169" t="str">
        <f t="shared" si="31"/>
        <v/>
      </c>
      <c r="AV45" s="148"/>
      <c r="AW45" s="127">
        <f t="shared" si="8"/>
        <v>0</v>
      </c>
      <c r="AX45" s="161" t="str">
        <f t="shared" si="32"/>
        <v/>
      </c>
      <c r="AY45" s="170" t="str">
        <f t="shared" si="33"/>
        <v/>
      </c>
      <c r="AZ45" s="152">
        <f t="shared" si="34"/>
        <v>342457.52</v>
      </c>
      <c r="BA45" s="149">
        <f t="shared" si="35"/>
        <v>646057</v>
      </c>
    </row>
    <row r="46" spans="2:53" ht="18" thickBot="1" x14ac:dyDescent="0.25">
      <c r="B46" s="16" t="s">
        <v>120</v>
      </c>
      <c r="C46" s="17"/>
      <c r="D46" s="17"/>
      <c r="E46" s="17"/>
      <c r="F46" s="17"/>
      <c r="G46" s="17"/>
      <c r="H46" s="17"/>
      <c r="I46" s="17"/>
      <c r="J46" s="17"/>
      <c r="K46" s="17"/>
      <c r="L46" s="150"/>
      <c r="M46" s="45"/>
      <c r="N46" s="150"/>
      <c r="O46" s="45"/>
      <c r="P46" s="45"/>
      <c r="Q46" s="45"/>
      <c r="R46" s="150"/>
      <c r="S46" s="45"/>
      <c r="T46" s="45"/>
      <c r="U46" s="45"/>
      <c r="V46" s="150"/>
      <c r="W46" s="45"/>
      <c r="X46" s="45"/>
      <c r="Y46" s="45"/>
      <c r="Z46" s="150"/>
      <c r="AA46" s="45"/>
      <c r="AB46" s="45"/>
      <c r="AC46" s="45"/>
      <c r="AD46" s="150"/>
      <c r="AE46" s="45"/>
      <c r="AF46" s="45"/>
      <c r="AG46" s="45"/>
      <c r="AH46" s="150"/>
      <c r="AI46" s="45"/>
      <c r="AJ46" s="45"/>
      <c r="AK46" s="45"/>
      <c r="AL46" s="150"/>
      <c r="AM46" s="45"/>
      <c r="AN46" s="45"/>
      <c r="AO46" s="45"/>
      <c r="AP46" s="150"/>
      <c r="AQ46" s="45"/>
      <c r="AR46" s="45"/>
      <c r="AS46" s="45"/>
      <c r="AT46" s="150"/>
      <c r="AU46" s="45"/>
      <c r="AV46" s="45"/>
      <c r="AW46" s="45"/>
      <c r="AX46" s="150"/>
      <c r="AY46" s="45"/>
      <c r="AZ46" s="45"/>
      <c r="BA46" s="151">
        <f>IF(AZ34="","",SUM(BA34:BA45))</f>
        <v>7605089</v>
      </c>
    </row>
    <row r="47" spans="2:53" ht="17.5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8"/>
    </row>
    <row r="48" spans="2:53" ht="17.5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8"/>
    </row>
    <row r="49" spans="2:53" ht="18" thickBo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23.5" thickTop="1" thickBot="1" x14ac:dyDescent="0.25">
      <c r="B50" s="18" t="s">
        <v>121</v>
      </c>
      <c r="C50" s="18"/>
      <c r="D50" s="18"/>
      <c r="E50" s="18"/>
      <c r="F50" s="18"/>
      <c r="G50" s="18"/>
      <c r="H50" s="18"/>
      <c r="I50" s="18"/>
      <c r="J50" s="208">
        <f>IF(BA46="","",BA46)</f>
        <v>7605089</v>
      </c>
      <c r="K50" s="209"/>
      <c r="L50" s="210"/>
      <c r="M50" s="18" t="str">
        <f>IF($F$6="税抜き単価","＝入札書記載金額","")</f>
        <v/>
      </c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1"/>
      <c r="BA50" s="1"/>
    </row>
    <row r="51" spans="2:53" ht="23.5" thickTop="1" thickBot="1" x14ac:dyDescent="0.25">
      <c r="B51" s="18" t="str">
        <f>IF($F$6="税抜き単価","","入札金額（Ｔ）＝（Ｓ）の110分の100に相当する金額")</f>
        <v>入札金額（Ｔ）＝（Ｓ）の110分の100に相当する金額</v>
      </c>
      <c r="C51" s="18"/>
      <c r="D51" s="18"/>
      <c r="E51" s="18"/>
      <c r="F51" s="18"/>
      <c r="G51" s="18"/>
      <c r="H51" s="18"/>
      <c r="I51" s="18"/>
      <c r="J51" s="208">
        <f>IF($F$6="税抜き単価","",(IF(J50="","",ROUNDUP(J50/110*100,0))))</f>
        <v>6913718</v>
      </c>
      <c r="K51" s="209"/>
      <c r="L51" s="210"/>
      <c r="M51" s="18" t="str">
        <f>IF($F$6="税込み単価","＝入札書記載金額","")</f>
        <v>＝入札書記載金額</v>
      </c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"/>
      <c r="BA51" s="1"/>
    </row>
    <row r="52" spans="2:53" ht="18" thickTop="1" x14ac:dyDescent="0.2">
      <c r="B52" s="1"/>
      <c r="C52" s="1"/>
      <c r="D52" s="1"/>
      <c r="E52" s="1"/>
      <c r="F52" s="1"/>
      <c r="G52" s="1"/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2:53" ht="17.5" x14ac:dyDescent="0.2">
      <c r="B53" s="189" t="s">
        <v>99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2:53" ht="17.5" x14ac:dyDescent="0.2">
      <c r="B54" s="189" t="s">
        <v>132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</row>
    <row r="55" spans="2:53" ht="17.5" x14ac:dyDescent="0.2">
      <c r="B55" s="189" t="s">
        <v>133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2:53" ht="17.5" x14ac:dyDescent="0.2">
      <c r="B56" s="189" t="s">
        <v>134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</row>
    <row r="57" spans="2:53" ht="17.5" x14ac:dyDescent="0.2">
      <c r="B57" s="189" t="s">
        <v>28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</row>
    <row r="58" spans="2:53" x14ac:dyDescent="0.2"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</row>
    <row r="59" spans="2:53" x14ac:dyDescent="0.2"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</row>
  </sheetData>
  <mergeCells count="56">
    <mergeCell ref="L4:P4"/>
    <mergeCell ref="F6:H6"/>
    <mergeCell ref="B10:C10"/>
    <mergeCell ref="D10:E11"/>
    <mergeCell ref="B11:C11"/>
    <mergeCell ref="B17:C17"/>
    <mergeCell ref="D17:E17"/>
    <mergeCell ref="D15:E15"/>
    <mergeCell ref="F17:L17"/>
    <mergeCell ref="B18:C18"/>
    <mergeCell ref="D18:E18"/>
    <mergeCell ref="F18:L18"/>
    <mergeCell ref="F15:L16"/>
    <mergeCell ref="D16:E16"/>
    <mergeCell ref="B19:C19"/>
    <mergeCell ref="D19:E19"/>
    <mergeCell ref="F19:L19"/>
    <mergeCell ref="B20:C20"/>
    <mergeCell ref="D20:E20"/>
    <mergeCell ref="F20:L20"/>
    <mergeCell ref="B21:C21"/>
    <mergeCell ref="D21:E21"/>
    <mergeCell ref="F21:L21"/>
    <mergeCell ref="B22:C22"/>
    <mergeCell ref="D22:E22"/>
    <mergeCell ref="F22:L22"/>
    <mergeCell ref="B23:C23"/>
    <mergeCell ref="D23:E23"/>
    <mergeCell ref="F23:L23"/>
    <mergeCell ref="B24:C24"/>
    <mergeCell ref="D24:E24"/>
    <mergeCell ref="F24:L24"/>
    <mergeCell ref="B25:C25"/>
    <mergeCell ref="D25:E25"/>
    <mergeCell ref="F25:L25"/>
    <mergeCell ref="B26:C26"/>
    <mergeCell ref="D26:E26"/>
    <mergeCell ref="F26:L26"/>
    <mergeCell ref="AN30:AQ30"/>
    <mergeCell ref="AR30:AU30"/>
    <mergeCell ref="AV30:AY30"/>
    <mergeCell ref="B29:B33"/>
    <mergeCell ref="F29:K29"/>
    <mergeCell ref="L29:AA29"/>
    <mergeCell ref="F30:I30"/>
    <mergeCell ref="J30:J31"/>
    <mergeCell ref="L30:O30"/>
    <mergeCell ref="P30:S30"/>
    <mergeCell ref="T30:W30"/>
    <mergeCell ref="X30:AA30"/>
    <mergeCell ref="H31:H32"/>
    <mergeCell ref="J50:L50"/>
    <mergeCell ref="J51:L51"/>
    <mergeCell ref="AB30:AE30"/>
    <mergeCell ref="AF30:AI30"/>
    <mergeCell ref="AJ30:AM30"/>
  </mergeCells>
  <phoneticPr fontId="13"/>
  <dataValidations count="1">
    <dataValidation type="list" allowBlank="1" showInputMessage="1" showErrorMessage="1" sqref="F6" xr:uid="{DF76C279-BFBF-4BDF-B970-EBD3A03F2B99}">
      <formula1>"税込み単価,税抜き単価"</formula1>
    </dataValidation>
  </dataValidations>
  <pageMargins left="0.70866141732283472" right="0.70866141732283472" top="0.74803149606299213" bottom="0.74803149606299213" header="0.31496062992125984" footer="0.31496062992125984"/>
  <pageSetup paperSize="8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内訳書</vt:lpstr>
      <vt:lpstr>記載例（1）</vt:lpstr>
      <vt:lpstr>記載例（２）</vt:lpstr>
      <vt:lpstr>記載例（３）</vt:lpstr>
      <vt:lpstr>'記載例（1）'!Print_Area</vt:lpstr>
      <vt:lpstr>'記載例（２）'!Print_Area</vt:lpstr>
      <vt:lpstr>'記載例（３）'!Print_Area</vt:lpstr>
      <vt:lpstr>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2025-12-19T09:50:07Z</dcterms:created>
  <dcterms:modified xsi:type="dcterms:W3CDTF">2025-12-19T09:50:56Z</dcterms:modified>
  <cp:category/>
  <cp:contentStatus/>
</cp:coreProperties>
</file>