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133" documentId="13_ncr:1_{67186714-CEA4-4B2C-A681-B0D7570A5867}" xr6:coauthVersionLast="47" xr6:coauthVersionMax="47" xr10:uidLastSave="{D5082028-0FEF-412D-8ADC-3A8DA7385850}"/>
  <bookViews>
    <workbookView xWindow="-110" yWindow="-110" windowWidth="19420" windowHeight="11500" xr2:uid="{00000000-000D-0000-FFFF-FFFF00000000}"/>
  </bookViews>
  <sheets>
    <sheet name="内訳書" sheetId="3" r:id="rId1"/>
  </sheets>
  <definedNames>
    <definedName name="_xlnm.Print_Area" localSheetId="0">内訳書!$A$1:$L$68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52" i="3" l="1"/>
  <c r="J53" i="3"/>
  <c r="J54" i="3"/>
  <c r="J55" i="3"/>
  <c r="K55" i="3" s="1"/>
  <c r="J56" i="3"/>
  <c r="K56" i="3" s="1"/>
  <c r="J57" i="3"/>
  <c r="K57" i="3" s="1"/>
  <c r="J46" i="3"/>
  <c r="J47" i="3"/>
  <c r="J48" i="3"/>
  <c r="I52" i="3"/>
  <c r="I53" i="3"/>
  <c r="I54" i="3"/>
  <c r="I55" i="3"/>
  <c r="I56" i="3"/>
  <c r="I57" i="3"/>
  <c r="I46" i="3"/>
  <c r="I47" i="3"/>
  <c r="I48" i="3"/>
  <c r="J32" i="3"/>
  <c r="K32" i="3" s="1"/>
  <c r="J33" i="3"/>
  <c r="J34" i="3"/>
  <c r="K34" i="3" s="1"/>
  <c r="J35" i="3"/>
  <c r="K35" i="3" s="1"/>
  <c r="J36" i="3"/>
  <c r="K36" i="3" s="1"/>
  <c r="J37" i="3"/>
  <c r="K37" i="3" s="1"/>
  <c r="J26" i="3"/>
  <c r="J27" i="3"/>
  <c r="K27" i="3" s="1"/>
  <c r="J28" i="3"/>
  <c r="I26" i="3"/>
  <c r="I27" i="3"/>
  <c r="I28" i="3"/>
  <c r="I30" i="3"/>
  <c r="I31" i="3"/>
  <c r="I32" i="3"/>
  <c r="I33" i="3"/>
  <c r="I34" i="3"/>
  <c r="I35" i="3"/>
  <c r="I36" i="3"/>
  <c r="I37" i="3"/>
  <c r="L29" i="3"/>
  <c r="K29" i="3"/>
  <c r="K28" i="3"/>
  <c r="K33" i="3"/>
  <c r="K26" i="3"/>
  <c r="K52" i="3"/>
  <c r="K53" i="3"/>
  <c r="K54" i="3"/>
  <c r="K46" i="3"/>
  <c r="K47" i="3"/>
  <c r="K48" i="3"/>
  <c r="B47" i="3"/>
  <c r="B48" i="3" s="1"/>
  <c r="B49" i="3" s="1"/>
  <c r="C26" i="3" l="1"/>
  <c r="C46" i="3"/>
  <c r="C27" i="3" l="1"/>
  <c r="C47" i="3"/>
  <c r="C48" i="3"/>
  <c r="E26" i="3"/>
  <c r="A62" i="3"/>
  <c r="G26" i="3" l="1"/>
  <c r="E46" i="3" l="1"/>
  <c r="G46" i="3" s="1"/>
  <c r="L46" i="3" s="1"/>
  <c r="E47" i="3"/>
  <c r="G47" i="3" s="1"/>
  <c r="L47" i="3" s="1"/>
  <c r="E48" i="3"/>
  <c r="G48" i="3" s="1"/>
  <c r="L48" i="3" s="1"/>
  <c r="C49" i="3"/>
  <c r="E49" i="3" s="1"/>
  <c r="G49" i="3" s="1"/>
  <c r="C50" i="3"/>
  <c r="E50" i="3" s="1"/>
  <c r="G50" i="3" s="1"/>
  <c r="C51" i="3"/>
  <c r="E51" i="3" s="1"/>
  <c r="G51" i="3" s="1"/>
  <c r="C52" i="3"/>
  <c r="E52" i="3" s="1"/>
  <c r="G52" i="3" s="1"/>
  <c r="L52" i="3" s="1"/>
  <c r="C53" i="3"/>
  <c r="E53" i="3" s="1"/>
  <c r="G53" i="3" s="1"/>
  <c r="L53" i="3" s="1"/>
  <c r="C54" i="3"/>
  <c r="E54" i="3" s="1"/>
  <c r="G54" i="3" s="1"/>
  <c r="L54" i="3" s="1"/>
  <c r="C55" i="3"/>
  <c r="E55" i="3" s="1"/>
  <c r="G55" i="3" s="1"/>
  <c r="L55" i="3" s="1"/>
  <c r="C56" i="3"/>
  <c r="C57" i="3"/>
  <c r="E57" i="3" s="1"/>
  <c r="G57" i="3" s="1"/>
  <c r="L57" i="3" s="1"/>
  <c r="E56" i="3"/>
  <c r="G56" i="3" s="1"/>
  <c r="L56" i="3" s="1"/>
  <c r="I51" i="3"/>
  <c r="J51" i="3" s="1"/>
  <c r="K51" i="3" s="1"/>
  <c r="L51" i="3" s="1"/>
  <c r="I50" i="3"/>
  <c r="J50" i="3" s="1"/>
  <c r="K50" i="3" s="1"/>
  <c r="L50" i="3" s="1"/>
  <c r="I49" i="3"/>
  <c r="J49" i="3" s="1"/>
  <c r="K49" i="3" s="1"/>
  <c r="L49" i="3" s="1"/>
  <c r="B50" i="3"/>
  <c r="B51" i="3" s="1"/>
  <c r="B52" i="3" s="1"/>
  <c r="B53" i="3" s="1"/>
  <c r="B54" i="3" s="1"/>
  <c r="B55" i="3" s="1"/>
  <c r="B56" i="3" s="1"/>
  <c r="B57" i="3" s="1"/>
  <c r="L58" i="3" l="1"/>
  <c r="B27" i="3" l="1"/>
  <c r="B28" i="3" s="1"/>
  <c r="B29" i="3" s="1"/>
  <c r="B30" i="3" s="1"/>
  <c r="B31" i="3" s="1"/>
  <c r="B32" i="3" s="1"/>
  <c r="B33" i="3" s="1"/>
  <c r="B34" i="3" s="1"/>
  <c r="B35" i="3" s="1"/>
  <c r="B36" i="3" s="1"/>
  <c r="B37" i="3" s="1"/>
  <c r="I62" i="3" l="1"/>
  <c r="I61" i="3"/>
  <c r="B15" i="3"/>
  <c r="B10" i="3"/>
  <c r="C37" i="3"/>
  <c r="E37" i="3" s="1"/>
  <c r="G37" i="3" s="1"/>
  <c r="C36" i="3"/>
  <c r="E36" i="3" s="1"/>
  <c r="G36" i="3" s="1"/>
  <c r="C35" i="3"/>
  <c r="E35" i="3" s="1"/>
  <c r="G35" i="3" s="1"/>
  <c r="C34" i="3"/>
  <c r="E34" i="3" s="1"/>
  <c r="G34" i="3" s="1"/>
  <c r="C33" i="3"/>
  <c r="E33" i="3" s="1"/>
  <c r="G33" i="3" s="1"/>
  <c r="C32" i="3"/>
  <c r="E32" i="3" s="1"/>
  <c r="G32" i="3" s="1"/>
  <c r="J31" i="3"/>
  <c r="K31" i="3" s="1"/>
  <c r="L31" i="3" s="1"/>
  <c r="C31" i="3"/>
  <c r="E31" i="3" s="1"/>
  <c r="G31" i="3" s="1"/>
  <c r="J30" i="3"/>
  <c r="K30" i="3" s="1"/>
  <c r="L30" i="3" s="1"/>
  <c r="C30" i="3"/>
  <c r="E30" i="3" s="1"/>
  <c r="G30" i="3" s="1"/>
  <c r="I29" i="3"/>
  <c r="J29" i="3" s="1"/>
  <c r="C29" i="3"/>
  <c r="E29" i="3" s="1"/>
  <c r="G29" i="3" s="1"/>
  <c r="C28" i="3"/>
  <c r="E28" i="3" s="1"/>
  <c r="G28" i="3" s="1"/>
  <c r="E27" i="3"/>
  <c r="G27" i="3" s="1"/>
  <c r="L37" i="3" l="1"/>
  <c r="L26" i="3"/>
  <c r="L38" i="3" s="1"/>
  <c r="G61" i="3" s="1"/>
  <c r="G62" i="3" s="1"/>
  <c r="L27" i="3"/>
  <c r="L35" i="3"/>
  <c r="L32" i="3"/>
  <c r="L33" i="3"/>
  <c r="L34" i="3"/>
  <c r="L36" i="3"/>
  <c r="L28" i="3"/>
</calcChain>
</file>

<file path=xl/sharedStrings.xml><?xml version="1.0" encoding="utf-8"?>
<sst xmlns="http://schemas.openxmlformats.org/spreadsheetml/2006/main" count="94" uniqueCount="50">
  <si>
    <t>（様式第６号－１）</t>
    <rPh sb="1" eb="3">
      <t>ヨウシキ</t>
    </rPh>
    <rPh sb="3" eb="4">
      <t>ダイ</t>
    </rPh>
    <rPh sb="5" eb="6">
      <t>ゴウ</t>
    </rPh>
    <phoneticPr fontId="13"/>
  </si>
  <si>
    <t>（用紙Ａ３）</t>
    <rPh sb="1" eb="3">
      <t>ヨウシ</t>
    </rPh>
    <phoneticPr fontId="13"/>
  </si>
  <si>
    <t>内　訳　書　（　計　算　書　）</t>
    <rPh sb="0" eb="1">
      <t>ウチ</t>
    </rPh>
    <rPh sb="2" eb="3">
      <t>ヤク</t>
    </rPh>
    <rPh sb="4" eb="5">
      <t>ショ</t>
    </rPh>
    <rPh sb="8" eb="9">
      <t>ケイ</t>
    </rPh>
    <rPh sb="10" eb="11">
      <t>サン</t>
    </rPh>
    <rPh sb="12" eb="13">
      <t>ショ</t>
    </rPh>
    <phoneticPr fontId="3"/>
  </si>
  <si>
    <t>件名：群馬県立近代美術館、群馬県立館林美術館及び群馬県立土屋文明記念文学館で使用する電気</t>
    <rPh sb="0" eb="2">
      <t>ケンメイ</t>
    </rPh>
    <rPh sb="3" eb="5">
      <t>グンマ</t>
    </rPh>
    <rPh sb="5" eb="6">
      <t>ケン</t>
    </rPh>
    <rPh sb="6" eb="7">
      <t>リツ</t>
    </rPh>
    <rPh sb="7" eb="9">
      <t>キンダイ</t>
    </rPh>
    <rPh sb="9" eb="12">
      <t>ビジュツカン</t>
    </rPh>
    <rPh sb="13" eb="15">
      <t>グンマ</t>
    </rPh>
    <rPh sb="15" eb="17">
      <t>ケンリツ</t>
    </rPh>
    <rPh sb="17" eb="19">
      <t>タテバヤシ</t>
    </rPh>
    <rPh sb="19" eb="22">
      <t>ビジュツカン</t>
    </rPh>
    <rPh sb="22" eb="23">
      <t>オヨ</t>
    </rPh>
    <rPh sb="24" eb="26">
      <t>グンマ</t>
    </rPh>
    <rPh sb="26" eb="28">
      <t>ケンリツ</t>
    </rPh>
    <rPh sb="28" eb="30">
      <t>ツチヤ</t>
    </rPh>
    <rPh sb="30" eb="32">
      <t>ブンメイ</t>
    </rPh>
    <rPh sb="32" eb="34">
      <t>キネン</t>
    </rPh>
    <rPh sb="34" eb="37">
      <t>ブンガクカン</t>
    </rPh>
    <rPh sb="38" eb="40">
      <t>シヨウ</t>
    </rPh>
    <rPh sb="42" eb="44">
      <t>デンキ</t>
    </rPh>
    <phoneticPr fontId="3"/>
  </si>
  <si>
    <t>商号又は名称　：</t>
    <rPh sb="0" eb="2">
      <t>ショウゴウ</t>
    </rPh>
    <rPh sb="2" eb="3">
      <t>マタ</t>
    </rPh>
    <rPh sb="4" eb="6">
      <t>メイショウ</t>
    </rPh>
    <phoneticPr fontId="3"/>
  </si>
  <si>
    <t>1 税込み単価、税抜き単価の別</t>
    <rPh sb="2" eb="4">
      <t>ゼイコミ</t>
    </rPh>
    <rPh sb="5" eb="7">
      <t>タンカ</t>
    </rPh>
    <rPh sb="8" eb="10">
      <t>ゼイヌキ</t>
    </rPh>
    <rPh sb="11" eb="13">
      <t>タンカ</t>
    </rPh>
    <rPh sb="14" eb="15">
      <t>ベツ</t>
    </rPh>
    <phoneticPr fontId="13"/>
  </si>
  <si>
    <t>税込み単価</t>
  </si>
  <si>
    <t>2 基本料金</t>
    <rPh sb="2" eb="4">
      <t>キホン</t>
    </rPh>
    <rPh sb="4" eb="6">
      <t>リョウキン</t>
    </rPh>
    <phoneticPr fontId="3"/>
  </si>
  <si>
    <t>基本料金単価</t>
    <rPh sb="0" eb="2">
      <t>キホン</t>
    </rPh>
    <rPh sb="2" eb="4">
      <t>リョウキン</t>
    </rPh>
    <rPh sb="4" eb="6">
      <t>タンカ</t>
    </rPh>
    <phoneticPr fontId="3"/>
  </si>
  <si>
    <t>[円/kW･月]</t>
    <phoneticPr fontId="3"/>
  </si>
  <si>
    <t>3 電力量料金</t>
    <rPh sb="2" eb="5">
      <t>デンリョクリョウ</t>
    </rPh>
    <rPh sb="5" eb="7">
      <t>リョウキン</t>
    </rPh>
    <phoneticPr fontId="3"/>
  </si>
  <si>
    <t>電力量料金単価</t>
    <rPh sb="0" eb="2">
      <t>デンリョク</t>
    </rPh>
    <phoneticPr fontId="3"/>
  </si>
  <si>
    <t>[円/kWh]</t>
    <rPh sb="1" eb="2">
      <t>エン</t>
    </rPh>
    <phoneticPr fontId="3"/>
  </si>
  <si>
    <t>（１）群馬県立近代美術館</t>
    <rPh sb="3" eb="5">
      <t>グンマ</t>
    </rPh>
    <rPh sb="5" eb="7">
      <t>ケンリツ</t>
    </rPh>
    <rPh sb="7" eb="9">
      <t>キンダイ</t>
    </rPh>
    <rPh sb="9" eb="12">
      <t>ビジュツカン</t>
    </rPh>
    <phoneticPr fontId="13"/>
  </si>
  <si>
    <t>年　　月</t>
    <rPh sb="0" eb="1">
      <t>ネン</t>
    </rPh>
    <rPh sb="3" eb="4">
      <t>ツキ</t>
    </rPh>
    <phoneticPr fontId="3"/>
  </si>
  <si>
    <t>基　本　料　金</t>
    <rPh sb="0" eb="1">
      <t>モト</t>
    </rPh>
    <rPh sb="2" eb="3">
      <t>ホン</t>
    </rPh>
    <rPh sb="4" eb="5">
      <t>リョウ</t>
    </rPh>
    <rPh sb="6" eb="7">
      <t>キン</t>
    </rPh>
    <phoneticPr fontId="3"/>
  </si>
  <si>
    <t>電　力　量　料　金</t>
    <rPh sb="0" eb="1">
      <t>デン</t>
    </rPh>
    <rPh sb="2" eb="3">
      <t>チカラ</t>
    </rPh>
    <rPh sb="4" eb="5">
      <t>リョウ</t>
    </rPh>
    <rPh sb="6" eb="7">
      <t>リョウ</t>
    </rPh>
    <rPh sb="8" eb="9">
      <t>キン</t>
    </rPh>
    <phoneticPr fontId="3"/>
  </si>
  <si>
    <t>常時電力</t>
    <rPh sb="0" eb="2">
      <t>ジョウジ</t>
    </rPh>
    <rPh sb="2" eb="4">
      <t>デンリョク</t>
    </rPh>
    <phoneticPr fontId="3"/>
  </si>
  <si>
    <t>割引等月額</t>
    <rPh sb="0" eb="3">
      <t>ワリビキトウ</t>
    </rPh>
    <rPh sb="3" eb="5">
      <t>ゲツガク</t>
    </rPh>
    <phoneticPr fontId="3"/>
  </si>
  <si>
    <t>契約電力</t>
    <rPh sb="0" eb="2">
      <t>ケイヤク</t>
    </rPh>
    <rPh sb="2" eb="4">
      <t>デンリョク</t>
    </rPh>
    <phoneticPr fontId="3"/>
  </si>
  <si>
    <t>単価</t>
    <rPh sb="0" eb="2">
      <t>タンカ</t>
    </rPh>
    <phoneticPr fontId="3"/>
  </si>
  <si>
    <t>力率
割引</t>
    <rPh sb="0" eb="1">
      <t>リキ</t>
    </rPh>
    <rPh sb="1" eb="2">
      <t>リツ</t>
    </rPh>
    <rPh sb="3" eb="5">
      <t>ワリビキ</t>
    </rPh>
    <phoneticPr fontId="3"/>
  </si>
  <si>
    <t>月額</t>
    <rPh sb="0" eb="2">
      <t>ゲツガク</t>
    </rPh>
    <phoneticPr fontId="3"/>
  </si>
  <si>
    <t>金額</t>
    <rPh sb="0" eb="2">
      <t>キンガク</t>
    </rPh>
    <phoneticPr fontId="3"/>
  </si>
  <si>
    <t>使用電力量</t>
    <rPh sb="0" eb="2">
      <t>シヨウ</t>
    </rPh>
    <rPh sb="2" eb="4">
      <t>デンリョク</t>
    </rPh>
    <rPh sb="4" eb="5">
      <t>リョウ</t>
    </rPh>
    <phoneticPr fontId="3"/>
  </si>
  <si>
    <t>電力量料金</t>
    <phoneticPr fontId="3"/>
  </si>
  <si>
    <t>各月電気料金</t>
    <rPh sb="0" eb="2">
      <t>カクゲツ</t>
    </rPh>
    <rPh sb="2" eb="4">
      <t>デンキ</t>
    </rPh>
    <rPh sb="4" eb="6">
      <t>リョウキン</t>
    </rPh>
    <phoneticPr fontId="3"/>
  </si>
  <si>
    <t>[kW]</t>
    <phoneticPr fontId="3"/>
  </si>
  <si>
    <t>[円]</t>
    <rPh sb="1" eb="2">
      <t>エン</t>
    </rPh>
    <phoneticPr fontId="3"/>
  </si>
  <si>
    <t>[kWh]</t>
    <phoneticPr fontId="3"/>
  </si>
  <si>
    <t>[円]</t>
    <phoneticPr fontId="3"/>
  </si>
  <si>
    <t>(A)</t>
    <phoneticPr fontId="13"/>
  </si>
  <si>
    <t>(B)</t>
    <phoneticPr fontId="13"/>
  </si>
  <si>
    <t>(C)</t>
    <phoneticPr fontId="13"/>
  </si>
  <si>
    <t>(D)=(A)x(B)x(C)</t>
    <phoneticPr fontId="13"/>
  </si>
  <si>
    <t>(H)</t>
    <phoneticPr fontId="13"/>
  </si>
  <si>
    <t>(I)=(D)-(H)</t>
    <phoneticPr fontId="3"/>
  </si>
  <si>
    <t>(J)</t>
    <phoneticPr fontId="13"/>
  </si>
  <si>
    <t>(K)</t>
    <phoneticPr fontId="13"/>
  </si>
  <si>
    <t>(L)=(J)x(K)</t>
    <phoneticPr fontId="13"/>
  </si>
  <si>
    <t>(P)=(L)or(O)</t>
    <phoneticPr fontId="13"/>
  </si>
  <si>
    <t>(Q)=(I)+(P)</t>
    <phoneticPr fontId="13"/>
  </si>
  <si>
    <t>1年間の電力量料金　[円]  (R)</t>
    <rPh sb="1" eb="3">
      <t>ネンカン</t>
    </rPh>
    <rPh sb="4" eb="6">
      <t>デンリョク</t>
    </rPh>
    <rPh sb="6" eb="7">
      <t>リョウ</t>
    </rPh>
    <rPh sb="7" eb="9">
      <t>リョウキン</t>
    </rPh>
    <phoneticPr fontId="3"/>
  </si>
  <si>
    <t>（２）群馬県立館林美術館、群馬県立土屋文明記念文学館</t>
    <rPh sb="3" eb="5">
      <t>グンマ</t>
    </rPh>
    <rPh sb="5" eb="7">
      <t>ケンリツ</t>
    </rPh>
    <rPh sb="7" eb="9">
      <t>タテバヤシ</t>
    </rPh>
    <rPh sb="9" eb="12">
      <t>ビジュツカン</t>
    </rPh>
    <rPh sb="13" eb="15">
      <t>グンマ</t>
    </rPh>
    <rPh sb="15" eb="17">
      <t>ケンリツ</t>
    </rPh>
    <rPh sb="17" eb="19">
      <t>ツチヤ</t>
    </rPh>
    <rPh sb="19" eb="21">
      <t>ブンメイ</t>
    </rPh>
    <rPh sb="21" eb="23">
      <t>キネン</t>
    </rPh>
    <rPh sb="23" eb="26">
      <t>ブンガクカン</t>
    </rPh>
    <phoneticPr fontId="13"/>
  </si>
  <si>
    <t>1年間の電力量料金　[円]  (R’)</t>
    <rPh sb="1" eb="3">
      <t>ネンカン</t>
    </rPh>
    <rPh sb="4" eb="6">
      <t>デンリョク</t>
    </rPh>
    <rPh sb="6" eb="7">
      <t>リョウ</t>
    </rPh>
    <rPh sb="7" eb="9">
      <t>リョウキン</t>
    </rPh>
    <phoneticPr fontId="3"/>
  </si>
  <si>
    <t>年間総価（Ｓ）＝（１）Ｒ＋（２）Ｒ’</t>
    <rPh sb="0" eb="2">
      <t>ネンカン</t>
    </rPh>
    <rPh sb="2" eb="3">
      <t>ソウ</t>
    </rPh>
    <rPh sb="3" eb="4">
      <t>カ</t>
    </rPh>
    <phoneticPr fontId="3"/>
  </si>
  <si>
    <t>※契約期間における予定平均力率は１００％とする。</t>
    <rPh sb="1" eb="3">
      <t>ケイヤク</t>
    </rPh>
    <rPh sb="3" eb="5">
      <t>キカン</t>
    </rPh>
    <rPh sb="9" eb="11">
      <t>ヨテイ</t>
    </rPh>
    <rPh sb="11" eb="13">
      <t>ヘイキン</t>
    </rPh>
    <rPh sb="13" eb="15">
      <t>リキリツ</t>
    </rPh>
    <phoneticPr fontId="13"/>
  </si>
  <si>
    <t>※基本料金及び電力量料金は、計算後、掛け放しとし、各月電気料金（Q）は計算した額を１円未満切り捨てとする。</t>
    <rPh sb="1" eb="3">
      <t>キホン</t>
    </rPh>
    <rPh sb="3" eb="5">
      <t>リョウキン</t>
    </rPh>
    <rPh sb="5" eb="6">
      <t>オヨ</t>
    </rPh>
    <rPh sb="7" eb="10">
      <t>デンリョクリョウ</t>
    </rPh>
    <rPh sb="10" eb="12">
      <t>リョウキン</t>
    </rPh>
    <rPh sb="14" eb="16">
      <t>ケイサン</t>
    </rPh>
    <rPh sb="16" eb="17">
      <t>ゴ</t>
    </rPh>
    <rPh sb="18" eb="19">
      <t>カ</t>
    </rPh>
    <rPh sb="20" eb="21">
      <t>ハナ</t>
    </rPh>
    <rPh sb="25" eb="27">
      <t>カクツキ</t>
    </rPh>
    <rPh sb="27" eb="29">
      <t>デンキ</t>
    </rPh>
    <rPh sb="29" eb="31">
      <t>リョウキン</t>
    </rPh>
    <rPh sb="35" eb="37">
      <t>ケイサン</t>
    </rPh>
    <rPh sb="39" eb="40">
      <t>ガク</t>
    </rPh>
    <rPh sb="42" eb="43">
      <t>エン</t>
    </rPh>
    <rPh sb="43" eb="45">
      <t>ミマン</t>
    </rPh>
    <rPh sb="45" eb="46">
      <t>キ</t>
    </rPh>
    <rPh sb="47" eb="48">
      <t>ス</t>
    </rPh>
    <phoneticPr fontId="13"/>
  </si>
  <si>
    <t>※入札書記載金額（T）に１円未満の端数が生じたときは切り上げる。</t>
    <rPh sb="1" eb="4">
      <t>ニュウサツショ</t>
    </rPh>
    <rPh sb="4" eb="6">
      <t>キサイ</t>
    </rPh>
    <rPh sb="6" eb="8">
      <t>キンガク</t>
    </rPh>
    <rPh sb="13" eb="14">
      <t>エン</t>
    </rPh>
    <rPh sb="14" eb="16">
      <t>ミマン</t>
    </rPh>
    <rPh sb="17" eb="19">
      <t>ハスウ</t>
    </rPh>
    <rPh sb="20" eb="21">
      <t>ショウ</t>
    </rPh>
    <rPh sb="26" eb="27">
      <t>キ</t>
    </rPh>
    <rPh sb="28" eb="29">
      <t>ア</t>
    </rPh>
    <phoneticPr fontId="13"/>
  </si>
  <si>
    <t>※電力量料金単価には燃料費等調整制度（燃料費調整及び市場調整）、電気事業者による再生可能エネルギー電気の調達に関する特別措置法に基づく賦課金は
含めない。</t>
    <rPh sb="1" eb="4">
      <t>デンリョクリョウ</t>
    </rPh>
    <rPh sb="4" eb="6">
      <t>リョウキン</t>
    </rPh>
    <rPh sb="6" eb="8">
      <t>タンカ</t>
    </rPh>
    <rPh sb="10" eb="13">
      <t>ネンリョウヒ</t>
    </rPh>
    <rPh sb="13" eb="14">
      <t>トウ</t>
    </rPh>
    <rPh sb="14" eb="16">
      <t>チョウセイ</t>
    </rPh>
    <rPh sb="16" eb="18">
      <t>セイド</t>
    </rPh>
    <rPh sb="19" eb="22">
      <t>ネンリョウヒ</t>
    </rPh>
    <rPh sb="22" eb="24">
      <t>チョウセイ</t>
    </rPh>
    <rPh sb="24" eb="25">
      <t>オヨ</t>
    </rPh>
    <rPh sb="26" eb="28">
      <t>シジョウ</t>
    </rPh>
    <rPh sb="28" eb="30">
      <t>チョウセイ</t>
    </rPh>
    <rPh sb="32" eb="34">
      <t>デンキ</t>
    </rPh>
    <rPh sb="34" eb="37">
      <t>ジギョウシャ</t>
    </rPh>
    <rPh sb="40" eb="42">
      <t>サイセイ</t>
    </rPh>
    <rPh sb="42" eb="44">
      <t>カノウ</t>
    </rPh>
    <rPh sb="49" eb="51">
      <t>デンキ</t>
    </rPh>
    <rPh sb="52" eb="54">
      <t>チョウタツ</t>
    </rPh>
    <rPh sb="55" eb="56">
      <t>カン</t>
    </rPh>
    <rPh sb="58" eb="60">
      <t>トクベツ</t>
    </rPh>
    <rPh sb="60" eb="63">
      <t>ソチホウ</t>
    </rPh>
    <rPh sb="64" eb="65">
      <t>モト</t>
    </rPh>
    <rPh sb="67" eb="70">
      <t>フカキン</t>
    </rPh>
    <rPh sb="72" eb="73">
      <t>フク</t>
    </rPh>
    <phoneticPr fontId="1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</si>
</sst>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Red]\-#,##0\ "/>
    <numFmt numFmtId="177" formatCode="[$-411]ggge&quot;年&quot;\ \ m&quot;月&quot;"/>
  </numFmts>
  <fonts count="14" x14ac:knownFonts="1">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メイリオ"/>
      <family val="3"/>
      <charset val="128"/>
    </font>
    <font>
      <b/>
      <sz val="11"/>
      <color theme="1"/>
      <name val="メイリオ"/>
      <family val="3"/>
      <charset val="128"/>
    </font>
    <font>
      <b/>
      <sz val="12"/>
      <color theme="1"/>
      <name val="メイリオ"/>
      <family val="3"/>
      <charset val="128"/>
    </font>
    <font>
      <sz val="10"/>
      <color theme="1"/>
      <name val="メイリオ"/>
      <family val="3"/>
      <charset val="128"/>
    </font>
    <font>
      <b/>
      <sz val="20"/>
      <color theme="1"/>
      <name val="メイリオ"/>
      <family val="3"/>
      <charset val="128"/>
    </font>
    <font>
      <sz val="14"/>
      <color theme="1"/>
      <name val="メイリオ"/>
      <family val="3"/>
      <charset val="128"/>
    </font>
    <font>
      <b/>
      <sz val="18"/>
      <color theme="1"/>
      <name val="メイリオ"/>
      <family val="3"/>
      <charset val="128"/>
    </font>
    <font>
      <b/>
      <sz val="16"/>
      <color theme="1"/>
      <name val="メイリオ"/>
      <family val="3"/>
      <charset val="128"/>
    </font>
    <font>
      <sz val="6"/>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45">
    <border>
      <left/>
      <right/>
      <top/>
      <bottom/>
      <diagonal/>
    </border>
    <border>
      <left style="thin">
        <color indexed="64"/>
      </left>
      <right/>
      <top style="thin">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bottom style="hair">
        <color indexed="64"/>
      </bottom>
      <diagonal/>
    </border>
    <border>
      <left style="thin">
        <color indexed="64"/>
      </left>
      <right style="thin">
        <color indexed="64"/>
      </right>
      <top style="hair">
        <color indexed="64"/>
      </top>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hair">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diagonal/>
    </border>
    <border>
      <left/>
      <right style="thin">
        <color indexed="64"/>
      </right>
      <top style="hair">
        <color indexed="64"/>
      </top>
      <bottom style="hair">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medium">
        <color auto="1"/>
      </left>
      <right style="medium">
        <color auto="1"/>
      </right>
      <top style="medium">
        <color auto="1"/>
      </top>
      <bottom style="medium">
        <color auto="1"/>
      </bottom>
      <diagonal/>
    </border>
    <border>
      <left style="medium">
        <color indexed="64"/>
      </left>
      <right/>
      <top/>
      <bottom/>
      <diagonal/>
    </border>
    <border>
      <left/>
      <right/>
      <top style="thin">
        <color indexed="64"/>
      </top>
      <bottom/>
      <diagonal/>
    </border>
    <border>
      <left/>
      <right style="thin">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top/>
      <bottom/>
      <diagonal/>
    </border>
    <border>
      <left style="thin">
        <color indexed="64"/>
      </left>
      <right/>
      <top style="thin">
        <color indexed="64"/>
      </top>
      <bottom style="hair">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top style="hair">
        <color indexed="64"/>
      </top>
      <bottom/>
      <diagonal/>
    </border>
  </borders>
  <cellStyleXfs count="5">
    <xf numFmtId="0" fontId="0" fillId="0" borderId="0">
      <alignment vertical="center"/>
    </xf>
    <xf numFmtId="38" fontId="4" fillId="0" borderId="0" applyFont="0" applyFill="0" applyBorder="0" applyAlignment="0" applyProtection="0">
      <alignment vertical="center"/>
    </xf>
    <xf numFmtId="0" fontId="2" fillId="0" borderId="0">
      <alignment vertical="center"/>
    </xf>
    <xf numFmtId="0" fontId="1" fillId="0" borderId="0">
      <alignment vertical="center"/>
    </xf>
    <xf numFmtId="38" fontId="1" fillId="0" borderId="0" applyFont="0" applyFill="0" applyBorder="0" applyAlignment="0" applyProtection="0">
      <alignment vertical="center"/>
    </xf>
  </cellStyleXfs>
  <cellXfs count="116">
    <xf numFmtId="0" fontId="0" fillId="0" borderId="0" xfId="0">
      <alignment vertical="center"/>
    </xf>
    <xf numFmtId="0" fontId="5" fillId="0" borderId="0" xfId="0" applyFont="1">
      <alignment vertical="center"/>
    </xf>
    <xf numFmtId="0" fontId="6" fillId="0" borderId="0" xfId="0" applyFont="1" applyAlignment="1">
      <alignment horizontal="left" vertical="center"/>
    </xf>
    <xf numFmtId="40" fontId="5" fillId="0" borderId="0" xfId="1" applyNumberFormat="1" applyFont="1" applyBorder="1" applyAlignment="1">
      <alignment horizontal="center" vertical="center"/>
    </xf>
    <xf numFmtId="40" fontId="5" fillId="0" borderId="0" xfId="1" applyNumberFormat="1" applyFont="1" applyBorder="1" applyAlignment="1">
      <alignment vertical="center"/>
    </xf>
    <xf numFmtId="38" fontId="5" fillId="0" borderId="0" xfId="1" applyFont="1">
      <alignment vertical="center"/>
    </xf>
    <xf numFmtId="0" fontId="7" fillId="0" borderId="0" xfId="0" applyFont="1">
      <alignment vertical="center"/>
    </xf>
    <xf numFmtId="38" fontId="5" fillId="0" borderId="2" xfId="0" applyNumberFormat="1" applyFont="1" applyBorder="1" applyAlignment="1">
      <alignment horizontal="center" vertical="center"/>
    </xf>
    <xf numFmtId="38" fontId="5" fillId="0" borderId="3" xfId="0" applyNumberFormat="1" applyFont="1" applyBorder="1" applyAlignment="1">
      <alignment horizontal="center" vertical="center"/>
    </xf>
    <xf numFmtId="38" fontId="5" fillId="0" borderId="5" xfId="0" applyNumberFormat="1" applyFont="1" applyBorder="1" applyAlignment="1">
      <alignment horizontal="center" vertical="center"/>
    </xf>
    <xf numFmtId="176" fontId="5" fillId="0" borderId="6" xfId="0" applyNumberFormat="1" applyFont="1" applyBorder="1" applyAlignment="1">
      <alignment horizontal="center" vertical="center"/>
    </xf>
    <xf numFmtId="0" fontId="5" fillId="0" borderId="0" xfId="0" applyFont="1" applyAlignment="1">
      <alignment horizontal="center" vertical="center"/>
    </xf>
    <xf numFmtId="176" fontId="5" fillId="0" borderId="0" xfId="0" applyNumberFormat="1" applyFont="1" applyAlignment="1">
      <alignment horizontal="center" vertical="center"/>
    </xf>
    <xf numFmtId="0" fontId="9" fillId="0" borderId="0" xfId="0" applyFont="1" applyAlignment="1">
      <alignment horizontal="center" vertical="center"/>
    </xf>
    <xf numFmtId="0" fontId="8" fillId="0" borderId="8" xfId="0" applyFont="1" applyBorder="1" applyAlignment="1">
      <alignment horizontal="center" vertical="center"/>
    </xf>
    <xf numFmtId="0" fontId="7" fillId="0" borderId="0" xfId="0" applyFont="1" applyAlignment="1">
      <alignment horizontal="left" vertical="center"/>
    </xf>
    <xf numFmtId="2" fontId="5" fillId="0" borderId="0" xfId="0" applyNumberFormat="1" applyFont="1" applyAlignment="1">
      <alignment horizontal="center" vertical="center"/>
    </xf>
    <xf numFmtId="0" fontId="8" fillId="0" borderId="0" xfId="0" applyFont="1" applyAlignment="1">
      <alignment horizontal="center" vertical="center"/>
    </xf>
    <xf numFmtId="0" fontId="5" fillId="0" borderId="8" xfId="0" applyFont="1" applyBorder="1" applyAlignment="1">
      <alignment horizontal="center" vertical="center"/>
    </xf>
    <xf numFmtId="0" fontId="8" fillId="0" borderId="12" xfId="0" applyFont="1" applyBorder="1" applyAlignment="1">
      <alignment horizontal="center" vertical="center"/>
    </xf>
    <xf numFmtId="0" fontId="5" fillId="0" borderId="2" xfId="0" applyFont="1" applyBorder="1" applyAlignment="1">
      <alignment horizontal="right" vertical="center"/>
    </xf>
    <xf numFmtId="0" fontId="5" fillId="0" borderId="3" xfId="0" applyFont="1" applyBorder="1" applyAlignment="1">
      <alignment horizontal="right" vertical="center"/>
    </xf>
    <xf numFmtId="0" fontId="5" fillId="0" borderId="13" xfId="0" applyFont="1" applyBorder="1" applyAlignment="1">
      <alignment horizontal="right" vertical="center"/>
    </xf>
    <xf numFmtId="4" fontId="5" fillId="0" borderId="14" xfId="0" applyNumberFormat="1" applyFont="1" applyBorder="1" applyAlignment="1">
      <alignment horizontal="center" vertical="center"/>
    </xf>
    <xf numFmtId="0" fontId="8" fillId="0" borderId="15" xfId="0" applyFont="1" applyBorder="1" applyAlignment="1">
      <alignment horizontal="center" vertical="center"/>
    </xf>
    <xf numFmtId="0" fontId="8" fillId="0" borderId="9" xfId="0" applyFont="1" applyBorder="1" applyAlignment="1">
      <alignment horizontal="center" vertical="center"/>
    </xf>
    <xf numFmtId="0" fontId="5" fillId="0" borderId="16" xfId="0" applyFont="1" applyBorder="1">
      <alignment vertical="center"/>
    </xf>
    <xf numFmtId="0" fontId="5" fillId="0" borderId="17" xfId="0" applyFont="1" applyBorder="1">
      <alignment vertical="center"/>
    </xf>
    <xf numFmtId="0" fontId="8" fillId="0" borderId="8" xfId="0" applyFont="1" applyBorder="1" applyAlignment="1">
      <alignment horizontal="center" vertical="center" wrapText="1"/>
    </xf>
    <xf numFmtId="38" fontId="5" fillId="0" borderId="24" xfId="1" applyFont="1" applyBorder="1" applyAlignment="1">
      <alignment horizontal="center" vertical="center"/>
    </xf>
    <xf numFmtId="4" fontId="5" fillId="0" borderId="15" xfId="0" applyNumberFormat="1" applyFont="1" applyBorder="1" applyAlignment="1">
      <alignment horizontal="center" vertical="center"/>
    </xf>
    <xf numFmtId="0" fontId="10" fillId="0" borderId="0" xfId="0" applyFont="1">
      <alignment vertical="center"/>
    </xf>
    <xf numFmtId="0" fontId="5" fillId="0" borderId="26" xfId="0" applyFont="1" applyBorder="1" applyAlignment="1">
      <alignment horizontal="center" vertical="center"/>
    </xf>
    <xf numFmtId="0" fontId="12" fillId="0" borderId="0" xfId="0" applyFont="1">
      <alignment vertical="center"/>
    </xf>
    <xf numFmtId="177" fontId="5" fillId="0" borderId="4" xfId="0" applyNumberFormat="1" applyFont="1" applyBorder="1" applyAlignment="1">
      <alignment horizontal="center" vertical="center"/>
    </xf>
    <xf numFmtId="3" fontId="5" fillId="0" borderId="4" xfId="0" applyNumberFormat="1" applyFont="1" applyBorder="1" applyAlignment="1">
      <alignment horizontal="center" vertical="center"/>
    </xf>
    <xf numFmtId="40" fontId="5" fillId="0" borderId="2" xfId="1" applyNumberFormat="1" applyFont="1" applyBorder="1" applyAlignment="1">
      <alignment horizontal="center" vertical="center"/>
    </xf>
    <xf numFmtId="0" fontId="10" fillId="0" borderId="7" xfId="0" applyFont="1" applyBorder="1">
      <alignment vertical="center"/>
    </xf>
    <xf numFmtId="0" fontId="10" fillId="0" borderId="7" xfId="0" applyFont="1" applyBorder="1" applyAlignment="1">
      <alignment horizontal="center" vertical="center"/>
    </xf>
    <xf numFmtId="40" fontId="7" fillId="0" borderId="0" xfId="1" applyNumberFormat="1" applyFont="1" applyBorder="1" applyAlignment="1">
      <alignment vertical="center"/>
    </xf>
    <xf numFmtId="0" fontId="5" fillId="0" borderId="26" xfId="0" applyFont="1" applyBorder="1" applyAlignment="1">
      <alignment vertical="center" wrapText="1"/>
    </xf>
    <xf numFmtId="0" fontId="5" fillId="0" borderId="11" xfId="0" applyFont="1" applyBorder="1" applyAlignment="1">
      <alignment vertical="center" wrapText="1"/>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5" fillId="0" borderId="1" xfId="0" applyFont="1" applyBorder="1" applyAlignment="1">
      <alignment horizontal="center" vertical="center"/>
    </xf>
    <xf numFmtId="0" fontId="8" fillId="0" borderId="7" xfId="0" applyFont="1" applyBorder="1" applyAlignment="1">
      <alignment horizontal="center" vertical="center"/>
    </xf>
    <xf numFmtId="40" fontId="5" fillId="0" borderId="1" xfId="1" applyNumberFormat="1" applyFont="1" applyBorder="1" applyAlignment="1">
      <alignment horizontal="center" vertical="center"/>
    </xf>
    <xf numFmtId="40" fontId="5" fillId="0" borderId="8" xfId="1" applyNumberFormat="1" applyFont="1" applyBorder="1" applyAlignment="1">
      <alignment horizontal="center" vertical="center"/>
    </xf>
    <xf numFmtId="40" fontId="7" fillId="0" borderId="0" xfId="1" applyNumberFormat="1" applyFont="1" applyBorder="1" applyAlignment="1">
      <alignment horizontal="left" vertical="center"/>
    </xf>
    <xf numFmtId="0" fontId="5" fillId="0" borderId="11" xfId="0" applyFont="1" applyBorder="1" applyAlignment="1">
      <alignment horizontal="center" vertical="center" wrapText="1"/>
    </xf>
    <xf numFmtId="0" fontId="8" fillId="0" borderId="9" xfId="0" applyFont="1" applyBorder="1" applyAlignment="1">
      <alignment horizontal="center" vertical="center" wrapText="1"/>
    </xf>
    <xf numFmtId="0" fontId="5" fillId="0" borderId="26" xfId="0" applyFont="1" applyBorder="1">
      <alignment vertical="center"/>
    </xf>
    <xf numFmtId="0" fontId="8" fillId="0" borderId="28" xfId="0" applyFont="1" applyBorder="1" applyAlignment="1">
      <alignment horizontal="center" vertical="center"/>
    </xf>
    <xf numFmtId="0" fontId="8" fillId="0" borderId="29" xfId="0" applyFont="1" applyBorder="1" applyAlignment="1">
      <alignment horizontal="center" vertical="center"/>
    </xf>
    <xf numFmtId="0" fontId="8" fillId="0" borderId="30" xfId="0" applyFont="1" applyBorder="1" applyAlignment="1">
      <alignment horizontal="center" vertical="center"/>
    </xf>
    <xf numFmtId="40" fontId="5" fillId="0" borderId="31" xfId="1" applyNumberFormat="1" applyFont="1" applyBorder="1" applyAlignment="1">
      <alignment horizontal="center" vertical="center"/>
    </xf>
    <xf numFmtId="40" fontId="5" fillId="0" borderId="32" xfId="1" applyNumberFormat="1" applyFont="1" applyBorder="1" applyAlignment="1">
      <alignment horizontal="center" vertical="center"/>
    </xf>
    <xf numFmtId="40" fontId="5" fillId="0" borderId="33" xfId="1" applyNumberFormat="1" applyFont="1" applyBorder="1" applyAlignment="1">
      <alignment horizontal="center" vertical="center"/>
    </xf>
    <xf numFmtId="0" fontId="8" fillId="0" borderId="30" xfId="0" quotePrefix="1" applyFont="1" applyBorder="1" applyAlignment="1">
      <alignment horizontal="center" vertical="top"/>
    </xf>
    <xf numFmtId="0" fontId="5" fillId="0" borderId="32" xfId="0" applyFont="1" applyBorder="1" applyAlignment="1">
      <alignment horizontal="center" vertical="center"/>
    </xf>
    <xf numFmtId="0" fontId="5" fillId="0" borderId="33" xfId="0" applyFont="1" applyBorder="1" applyAlignment="1">
      <alignment horizontal="center" vertical="center"/>
    </xf>
    <xf numFmtId="0" fontId="10" fillId="0" borderId="0" xfId="0" applyFont="1" applyAlignment="1">
      <alignment horizontal="center" vertical="center"/>
    </xf>
    <xf numFmtId="0" fontId="7" fillId="0" borderId="34" xfId="0" applyFont="1" applyBorder="1" applyAlignment="1">
      <alignment horizontal="center" vertical="center"/>
    </xf>
    <xf numFmtId="176" fontId="5" fillId="0" borderId="18" xfId="0" applyNumberFormat="1" applyFont="1" applyBorder="1">
      <alignment vertical="center"/>
    </xf>
    <xf numFmtId="176" fontId="5" fillId="0" borderId="19" xfId="0" applyNumberFormat="1" applyFont="1" applyBorder="1">
      <alignment vertical="center"/>
    </xf>
    <xf numFmtId="176" fontId="10" fillId="0" borderId="0" xfId="0" applyNumberFormat="1" applyFont="1">
      <alignment vertical="center"/>
    </xf>
    <xf numFmtId="38" fontId="5" fillId="2" borderId="4" xfId="1" applyFont="1" applyFill="1" applyBorder="1" applyAlignment="1">
      <alignment horizontal="right" vertical="center"/>
    </xf>
    <xf numFmtId="38" fontId="5" fillId="2" borderId="24" xfId="1" applyFont="1" applyFill="1" applyBorder="1" applyAlignment="1">
      <alignment horizontal="right" vertical="center"/>
    </xf>
    <xf numFmtId="38" fontId="5" fillId="2" borderId="27" xfId="1" applyFont="1" applyFill="1" applyBorder="1" applyAlignment="1">
      <alignment horizontal="right" vertical="center"/>
    </xf>
    <xf numFmtId="2" fontId="5" fillId="0" borderId="32" xfId="0" applyNumberFormat="1" applyFont="1" applyBorder="1" applyAlignment="1">
      <alignment horizontal="right" vertical="center"/>
    </xf>
    <xf numFmtId="40" fontId="5" fillId="2" borderId="27" xfId="1" applyNumberFormat="1" applyFont="1" applyFill="1" applyBorder="1" applyAlignment="1">
      <alignment horizontal="right" vertical="center"/>
    </xf>
    <xf numFmtId="38" fontId="5" fillId="2" borderId="25" xfId="1" applyFont="1" applyFill="1" applyBorder="1" applyAlignment="1">
      <alignment horizontal="right" vertical="center"/>
    </xf>
    <xf numFmtId="0" fontId="5" fillId="0" borderId="17" xfId="0" applyFont="1" applyBorder="1" applyAlignment="1">
      <alignment horizontal="right" vertical="center"/>
    </xf>
    <xf numFmtId="0" fontId="5" fillId="0" borderId="0" xfId="0" applyFont="1" applyAlignment="1">
      <alignment horizontal="right" vertical="center"/>
    </xf>
    <xf numFmtId="2" fontId="5" fillId="0" borderId="0" xfId="0" applyNumberFormat="1" applyFont="1" applyAlignment="1">
      <alignment horizontal="right" vertical="center"/>
    </xf>
    <xf numFmtId="40" fontId="5" fillId="0" borderId="0" xfId="1" applyNumberFormat="1" applyFont="1" applyBorder="1" applyAlignment="1">
      <alignment horizontal="right" vertical="center"/>
    </xf>
    <xf numFmtId="0" fontId="5" fillId="0" borderId="9" xfId="0" applyFont="1" applyBorder="1" applyAlignment="1">
      <alignment vertical="center" wrapText="1"/>
    </xf>
    <xf numFmtId="0" fontId="0" fillId="0" borderId="40" xfId="0" applyBorder="1">
      <alignment vertical="center"/>
    </xf>
    <xf numFmtId="38" fontId="5" fillId="2" borderId="41" xfId="1" applyFont="1" applyFill="1" applyBorder="1" applyAlignment="1">
      <alignment horizontal="right" vertical="center"/>
    </xf>
    <xf numFmtId="0" fontId="10" fillId="0" borderId="0" xfId="0" applyFont="1" applyBorder="1" applyAlignment="1">
      <alignment horizontal="center" vertical="center"/>
    </xf>
    <xf numFmtId="0" fontId="10" fillId="0" borderId="0" xfId="0" applyFont="1" applyBorder="1">
      <alignment vertical="center"/>
    </xf>
    <xf numFmtId="0" fontId="5" fillId="0" borderId="44" xfId="0" applyFont="1" applyBorder="1">
      <alignment vertical="center"/>
    </xf>
    <xf numFmtId="0" fontId="5" fillId="0" borderId="0" xfId="0" applyFont="1" applyAlignment="1">
      <alignment horizontal="left" vertical="center" wrapText="1"/>
    </xf>
    <xf numFmtId="0" fontId="11" fillId="0" borderId="0" xfId="0" applyFont="1" applyAlignment="1">
      <alignment horizontal="center" vertical="center"/>
    </xf>
    <xf numFmtId="40" fontId="5" fillId="0" borderId="20" xfId="1" applyNumberFormat="1" applyFont="1" applyBorder="1" applyAlignment="1">
      <alignment horizontal="center" vertical="center"/>
    </xf>
    <xf numFmtId="40" fontId="5" fillId="0" borderId="21" xfId="1" applyNumberFormat="1" applyFont="1" applyBorder="1" applyAlignment="1">
      <alignment horizontal="center" vertical="center"/>
    </xf>
    <xf numFmtId="40" fontId="5" fillId="0" borderId="22" xfId="1" applyNumberFormat="1" applyFont="1" applyBorder="1" applyAlignment="1">
      <alignment horizontal="center" vertical="center"/>
    </xf>
    <xf numFmtId="40" fontId="5" fillId="0" borderId="23" xfId="1" applyNumberFormat="1" applyFont="1" applyBorder="1" applyAlignment="1">
      <alignment horizontal="center" vertical="center"/>
    </xf>
    <xf numFmtId="0" fontId="5" fillId="0" borderId="35" xfId="0" applyFont="1" applyBorder="1" applyAlignment="1">
      <alignment horizontal="center" vertical="center"/>
    </xf>
    <xf numFmtId="0" fontId="5" fillId="0" borderId="0" xfId="0" applyFont="1" applyBorder="1" applyAlignment="1">
      <alignment horizontal="center" vertical="center"/>
    </xf>
    <xf numFmtId="0" fontId="5" fillId="0" borderId="20" xfId="0" applyFont="1" applyBorder="1" applyAlignment="1">
      <alignment horizontal="center" vertical="center"/>
    </xf>
    <xf numFmtId="0" fontId="5" fillId="0" borderId="21" xfId="0" applyFont="1" applyBorder="1" applyAlignment="1">
      <alignment horizontal="center" vertical="center"/>
    </xf>
    <xf numFmtId="0" fontId="5" fillId="0" borderId="22" xfId="0" applyFont="1" applyBorder="1" applyAlignment="1">
      <alignment horizontal="center" vertical="center"/>
    </xf>
    <xf numFmtId="0" fontId="5" fillId="0" borderId="23" xfId="0" applyFont="1" applyBorder="1" applyAlignment="1">
      <alignment horizontal="center" vertical="center"/>
    </xf>
    <xf numFmtId="0" fontId="8" fillId="0" borderId="1" xfId="0" applyFont="1" applyBorder="1" applyAlignment="1">
      <alignment horizontal="center" vertical="center" wrapText="1"/>
    </xf>
    <xf numFmtId="0" fontId="8" fillId="0" borderId="9" xfId="0" applyFont="1" applyBorder="1" applyAlignment="1">
      <alignment horizontal="center" vertical="center" wrapText="1"/>
    </xf>
    <xf numFmtId="0" fontId="8" fillId="0" borderId="28"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37" xfId="0" applyFont="1" applyBorder="1" applyAlignment="1">
      <alignment horizontal="center" vertical="center" wrapText="1"/>
    </xf>
    <xf numFmtId="0" fontId="8" fillId="0" borderId="12" xfId="0" applyFont="1" applyBorder="1" applyAlignment="1">
      <alignment horizontal="center" vertical="center" wrapText="1"/>
    </xf>
    <xf numFmtId="0" fontId="5" fillId="0" borderId="16" xfId="0" applyFont="1" applyBorder="1" applyAlignment="1">
      <alignment horizontal="center" vertical="center"/>
    </xf>
    <xf numFmtId="0" fontId="5" fillId="0" borderId="17" xfId="0" applyFont="1" applyBorder="1" applyAlignment="1">
      <alignment horizontal="center" vertical="center"/>
    </xf>
    <xf numFmtId="0" fontId="5" fillId="0" borderId="6" xfId="0" applyFont="1" applyBorder="1" applyAlignment="1">
      <alignment horizontal="center" vertical="center"/>
    </xf>
    <xf numFmtId="40" fontId="5" fillId="0" borderId="35" xfId="1" applyNumberFormat="1" applyFont="1" applyBorder="1" applyAlignment="1">
      <alignment horizontal="center" vertical="center"/>
    </xf>
    <xf numFmtId="40" fontId="5" fillId="0" borderId="0" xfId="1" applyNumberFormat="1" applyFont="1" applyBorder="1" applyAlignment="1">
      <alignment horizontal="center" vertical="center"/>
    </xf>
    <xf numFmtId="0" fontId="8" fillId="0" borderId="26" xfId="0" applyFont="1" applyBorder="1" applyAlignment="1">
      <alignment horizontal="center" vertical="center"/>
    </xf>
    <xf numFmtId="0" fontId="8" fillId="0" borderId="11" xfId="0" applyFont="1" applyBorder="1" applyAlignment="1">
      <alignment horizontal="center" vertical="center"/>
    </xf>
    <xf numFmtId="0" fontId="8" fillId="0" borderId="10" xfId="0" applyFont="1" applyBorder="1" applyAlignment="1">
      <alignment horizontal="center" vertical="center"/>
    </xf>
    <xf numFmtId="0" fontId="8" fillId="0" borderId="28" xfId="0" applyFont="1" applyBorder="1" applyAlignment="1">
      <alignment horizontal="center" wrapText="1"/>
    </xf>
    <xf numFmtId="0" fontId="8" fillId="0" borderId="29" xfId="0" applyFont="1" applyBorder="1" applyAlignment="1">
      <alignment horizontal="center" wrapText="1"/>
    </xf>
    <xf numFmtId="0" fontId="8" fillId="0" borderId="42" xfId="0" applyFont="1" applyBorder="1" applyAlignment="1">
      <alignment horizontal="center" vertical="center" wrapText="1"/>
    </xf>
    <xf numFmtId="0" fontId="8" fillId="0" borderId="43" xfId="0" applyFont="1" applyBorder="1" applyAlignment="1">
      <alignment horizontal="center" vertical="center" wrapText="1"/>
    </xf>
    <xf numFmtId="0" fontId="8" fillId="0" borderId="36"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8" xfId="0" applyFont="1" applyBorder="1" applyAlignment="1">
      <alignment horizontal="center" vertical="center" wrapText="1"/>
    </xf>
    <xf numFmtId="0" fontId="8" fillId="0" borderId="39" xfId="0" applyFont="1" applyBorder="1" applyAlignment="1">
      <alignment horizontal="center" vertical="center" wrapText="1"/>
    </xf>
  </cellXfs>
  <cellStyles count="5">
    <cellStyle name="桁区切り" xfId="1" builtinId="6"/>
    <cellStyle name="桁区切り 2" xfId="4" xr:uid="{00000000-0005-0000-0000-000030000000}"/>
    <cellStyle name="標準" xfId="0" builtinId="0"/>
    <cellStyle name="標準 2" xfId="2" xr:uid="{00000000-0005-0000-0000-000002000000}"/>
    <cellStyle name="標準 3" xfId="3" xr:uid="{00000000-0005-0000-0000-000031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68"/>
  <sheetViews>
    <sheetView showGridLines="0" tabSelected="1" view="pageBreakPreview" topLeftCell="A56" zoomScale="80" zoomScaleNormal="80" zoomScaleSheetLayoutView="80" workbookViewId="0">
      <selection activeCell="H64" sqref="H64"/>
    </sheetView>
  </sheetViews>
  <sheetFormatPr defaultRowHeight="13" x14ac:dyDescent="0.2"/>
  <cols>
    <col min="1" max="1" width="15.453125" customWidth="1"/>
    <col min="2" max="2" width="8.7265625" bestFit="1" customWidth="1"/>
    <col min="3" max="3" width="9.7265625" bestFit="1" customWidth="1"/>
    <col min="4" max="4" width="6.26953125" bestFit="1" customWidth="1"/>
    <col min="5" max="5" width="19.26953125" customWidth="1"/>
    <col min="6" max="6" width="10.7265625" customWidth="1"/>
    <col min="7" max="7" width="17" bestFit="1" customWidth="1"/>
    <col min="8" max="8" width="10.54296875" bestFit="1" customWidth="1"/>
    <col min="9" max="9" width="9.54296875" bestFit="1" customWidth="1"/>
    <col min="10" max="10" width="15.453125" bestFit="1" customWidth="1"/>
    <col min="11" max="11" width="13.54296875" bestFit="1" customWidth="1"/>
    <col min="12" max="12" width="14.1796875" bestFit="1" customWidth="1"/>
  </cols>
  <sheetData>
    <row r="1" spans="1:12" ht="17.5" x14ac:dyDescent="0.2">
      <c r="A1" s="1" t="s">
        <v>0</v>
      </c>
      <c r="B1" s="1"/>
      <c r="C1" s="1"/>
      <c r="D1" s="1"/>
      <c r="E1" s="1"/>
      <c r="F1" s="1"/>
      <c r="G1" s="1"/>
      <c r="H1" s="1"/>
      <c r="I1" s="1"/>
      <c r="J1" s="1"/>
      <c r="K1" s="1"/>
      <c r="L1" s="11" t="s">
        <v>1</v>
      </c>
    </row>
    <row r="2" spans="1:12" ht="28.5" x14ac:dyDescent="0.2">
      <c r="A2" s="83" t="s">
        <v>2</v>
      </c>
      <c r="B2" s="83"/>
      <c r="C2" s="83"/>
      <c r="D2" s="83"/>
      <c r="E2" s="83"/>
      <c r="F2" s="83"/>
      <c r="G2" s="83"/>
      <c r="H2" s="83"/>
      <c r="I2" s="83"/>
      <c r="J2" s="83"/>
      <c r="K2" s="83"/>
      <c r="L2" s="83"/>
    </row>
    <row r="3" spans="1:12" ht="18.75" customHeight="1" x14ac:dyDescent="0.2">
      <c r="A3" s="13"/>
      <c r="B3" s="13"/>
      <c r="C3" s="13"/>
      <c r="D3" s="13"/>
      <c r="E3" s="13"/>
      <c r="F3" s="13"/>
      <c r="G3" s="13"/>
      <c r="H3" s="13"/>
      <c r="I3" s="13"/>
      <c r="J3" s="13"/>
      <c r="K3" s="13"/>
      <c r="L3" s="1"/>
    </row>
    <row r="4" spans="1:12" ht="25.5" x14ac:dyDescent="0.2">
      <c r="A4" s="33" t="s">
        <v>3</v>
      </c>
      <c r="B4" s="1"/>
      <c r="C4" s="1"/>
      <c r="D4" s="1"/>
      <c r="E4" s="1"/>
      <c r="F4" s="1"/>
      <c r="G4" s="1"/>
      <c r="H4" s="1"/>
      <c r="I4" s="31"/>
      <c r="J4" s="31"/>
      <c r="K4" s="79"/>
      <c r="L4" s="79"/>
    </row>
    <row r="5" spans="1:12" ht="25.5" x14ac:dyDescent="0.2">
      <c r="A5" s="33"/>
      <c r="B5" s="1"/>
      <c r="C5" s="1"/>
      <c r="D5" s="1"/>
      <c r="E5" s="1"/>
      <c r="F5" s="1"/>
      <c r="G5" s="1"/>
      <c r="H5" s="1"/>
      <c r="I5" s="31"/>
      <c r="J5" s="31"/>
      <c r="K5" s="79"/>
      <c r="L5" s="79"/>
    </row>
    <row r="6" spans="1:12" ht="19.5" customHeight="1" x14ac:dyDescent="0.2">
      <c r="A6" s="33"/>
      <c r="B6" s="1"/>
      <c r="C6" s="1"/>
      <c r="D6" s="1"/>
      <c r="E6" s="1"/>
      <c r="F6" s="1"/>
      <c r="G6" s="37" t="s">
        <v>4</v>
      </c>
      <c r="H6" s="38"/>
      <c r="I6" s="38"/>
      <c r="J6" s="38"/>
      <c r="K6" s="38"/>
      <c r="L6" s="61"/>
    </row>
    <row r="7" spans="1:12" ht="19.5" customHeight="1" thickBot="1" x14ac:dyDescent="0.25">
      <c r="A7" s="33"/>
      <c r="B7" s="1"/>
      <c r="C7" s="1"/>
      <c r="D7" s="1"/>
      <c r="E7" s="1"/>
      <c r="F7" s="1"/>
      <c r="G7" s="80"/>
      <c r="H7" s="79"/>
      <c r="I7" s="79"/>
      <c r="J7" s="79"/>
      <c r="K7" s="79"/>
      <c r="L7" s="61"/>
    </row>
    <row r="8" spans="1:12" ht="23" thickBot="1" x14ac:dyDescent="0.25">
      <c r="A8" s="6" t="s">
        <v>5</v>
      </c>
      <c r="B8" s="1"/>
      <c r="C8" s="1"/>
      <c r="D8" s="1"/>
      <c r="E8" s="62" t="s">
        <v>6</v>
      </c>
      <c r="F8" s="1"/>
      <c r="G8" s="1"/>
      <c r="H8" s="1"/>
      <c r="I8" s="31"/>
      <c r="J8" s="31"/>
      <c r="K8" s="61"/>
      <c r="L8" s="61"/>
    </row>
    <row r="9" spans="1:12" ht="22.5" x14ac:dyDescent="0.2">
      <c r="A9" s="1"/>
      <c r="B9" s="1"/>
      <c r="C9" s="1"/>
      <c r="D9" s="1"/>
      <c r="E9" s="1"/>
      <c r="F9" s="1"/>
      <c r="G9" s="1"/>
      <c r="H9" s="80"/>
      <c r="I9" s="79"/>
      <c r="J9" s="79"/>
      <c r="K9" s="79"/>
      <c r="L9" s="79"/>
    </row>
    <row r="10" spans="1:12" ht="19" x14ac:dyDescent="0.2">
      <c r="A10" s="6" t="s">
        <v>7</v>
      </c>
      <c r="B10" s="39" t="str">
        <f>IF($E$8="税込み単価","（税込み金額で記入）","（税抜き金額で記入）")</f>
        <v>（税込み金額で記入）</v>
      </c>
      <c r="C10" s="39"/>
      <c r="D10" s="48"/>
      <c r="E10" s="15"/>
      <c r="F10" s="15"/>
      <c r="G10" s="15"/>
      <c r="H10" s="1"/>
      <c r="I10" s="1"/>
      <c r="J10" s="1"/>
      <c r="K10" s="1"/>
      <c r="L10" s="1"/>
    </row>
    <row r="11" spans="1:12" ht="18" thickBot="1" x14ac:dyDescent="0.25">
      <c r="A11" s="2"/>
      <c r="B11" s="2"/>
      <c r="C11" s="2"/>
      <c r="D11" s="2"/>
      <c r="E11" s="2"/>
      <c r="F11" s="2"/>
      <c r="G11" s="2"/>
      <c r="H11" s="3"/>
      <c r="I11" s="1"/>
      <c r="J11" s="1"/>
      <c r="K11" s="1"/>
      <c r="L11" s="1"/>
    </row>
    <row r="12" spans="1:12" ht="17.5" x14ac:dyDescent="0.2">
      <c r="A12" s="46" t="s">
        <v>8</v>
      </c>
      <c r="B12" s="84"/>
      <c r="C12" s="85"/>
      <c r="D12" s="3"/>
      <c r="E12" s="3"/>
      <c r="F12" s="1"/>
      <c r="G12" s="4"/>
      <c r="H12" s="4"/>
      <c r="I12" s="1"/>
      <c r="J12" s="1"/>
      <c r="K12" s="1"/>
      <c r="L12" s="1"/>
    </row>
    <row r="13" spans="1:12" ht="18" thickBot="1" x14ac:dyDescent="0.25">
      <c r="A13" s="47" t="s">
        <v>9</v>
      </c>
      <c r="B13" s="86"/>
      <c r="C13" s="87"/>
      <c r="D13" s="3"/>
      <c r="E13" s="3"/>
      <c r="F13" s="4"/>
      <c r="G13" s="4"/>
      <c r="H13" s="4"/>
      <c r="I13" s="1"/>
      <c r="J13" s="1"/>
      <c r="K13" s="1"/>
      <c r="L13" s="1"/>
    </row>
    <row r="14" spans="1:12" ht="17.5" x14ac:dyDescent="0.2">
      <c r="A14" s="1"/>
      <c r="B14" s="1"/>
      <c r="C14" s="1"/>
      <c r="D14" s="1"/>
      <c r="E14" s="1"/>
      <c r="F14" s="1"/>
      <c r="G14" s="1"/>
      <c r="H14" s="5"/>
      <c r="I14" s="1"/>
      <c r="J14" s="1"/>
      <c r="K14" s="1"/>
      <c r="L14" s="1"/>
    </row>
    <row r="15" spans="1:12" ht="19" x14ac:dyDescent="0.2">
      <c r="A15" s="6" t="s">
        <v>10</v>
      </c>
      <c r="B15" s="39" t="str">
        <f>IF($E$8="税込み単価","（税込み金額で記入）","（税抜き金額で記入）")</f>
        <v>（税込み金額で記入）</v>
      </c>
      <c r="C15" s="39"/>
      <c r="D15" s="48"/>
      <c r="E15" s="1"/>
      <c r="F15" s="1"/>
      <c r="G15" s="1"/>
      <c r="H15" s="1"/>
      <c r="I15" s="1"/>
      <c r="J15" s="1"/>
      <c r="K15" s="1"/>
      <c r="L15" s="1"/>
    </row>
    <row r="16" spans="1:12" ht="18" thickBot="1" x14ac:dyDescent="0.25">
      <c r="A16" s="1"/>
      <c r="B16" s="1"/>
      <c r="C16" s="1"/>
      <c r="D16" s="1"/>
      <c r="E16" s="1"/>
      <c r="F16" s="1"/>
      <c r="G16" s="1"/>
      <c r="H16" s="1"/>
      <c r="I16" s="1"/>
      <c r="J16" s="1"/>
      <c r="K16" s="1"/>
      <c r="L16" s="1"/>
    </row>
    <row r="17" spans="1:13" ht="17.5" x14ac:dyDescent="0.2">
      <c r="A17" s="44" t="s">
        <v>11</v>
      </c>
      <c r="B17" s="90"/>
      <c r="C17" s="91"/>
      <c r="D17" s="88"/>
      <c r="E17" s="89"/>
      <c r="F17" s="11"/>
      <c r="G17" s="11"/>
      <c r="H17" s="1"/>
      <c r="I17" s="1"/>
      <c r="J17" s="11"/>
      <c r="K17" s="11"/>
      <c r="L17" s="1"/>
    </row>
    <row r="18" spans="1:13" ht="18" thickBot="1" x14ac:dyDescent="0.25">
      <c r="A18" s="18" t="s">
        <v>12</v>
      </c>
      <c r="B18" s="92"/>
      <c r="C18" s="93"/>
      <c r="D18" s="103"/>
      <c r="E18" s="104"/>
      <c r="F18" s="11"/>
      <c r="G18" s="11"/>
      <c r="H18" s="1"/>
      <c r="I18" s="1"/>
      <c r="J18" s="11"/>
      <c r="K18" s="11"/>
      <c r="L18" s="1"/>
    </row>
    <row r="19" spans="1:13" ht="17.5" x14ac:dyDescent="0.2">
      <c r="A19" s="11"/>
      <c r="B19" s="11"/>
      <c r="C19" s="11"/>
      <c r="D19" s="11"/>
      <c r="E19" s="11"/>
      <c r="F19" s="11"/>
      <c r="G19" s="11"/>
      <c r="H19" s="16"/>
      <c r="I19" s="3"/>
      <c r="J19" s="11"/>
      <c r="K19" s="11"/>
      <c r="L19" s="1"/>
    </row>
    <row r="20" spans="1:13" ht="19" x14ac:dyDescent="0.2">
      <c r="A20" s="15" t="s">
        <v>13</v>
      </c>
      <c r="B20" s="11"/>
      <c r="C20" s="11"/>
      <c r="D20" s="11"/>
      <c r="E20" s="11"/>
      <c r="F20" s="11"/>
      <c r="G20" s="11"/>
      <c r="H20" s="16"/>
      <c r="I20" s="3"/>
      <c r="J20" s="11"/>
      <c r="K20" s="11"/>
      <c r="L20" s="1"/>
    </row>
    <row r="21" spans="1:13" ht="17.5" x14ac:dyDescent="0.2">
      <c r="A21" s="105" t="s">
        <v>14</v>
      </c>
      <c r="B21" s="100" t="s">
        <v>15</v>
      </c>
      <c r="C21" s="101"/>
      <c r="D21" s="101"/>
      <c r="E21" s="101"/>
      <c r="F21" s="101"/>
      <c r="G21" s="102"/>
      <c r="H21" s="100" t="s">
        <v>16</v>
      </c>
      <c r="I21" s="101"/>
      <c r="J21" s="101"/>
      <c r="K21" s="102"/>
      <c r="L21" s="40"/>
    </row>
    <row r="22" spans="1:13" ht="18.75" customHeight="1" x14ac:dyDescent="0.2">
      <c r="A22" s="106"/>
      <c r="B22" s="100" t="s">
        <v>17</v>
      </c>
      <c r="C22" s="101"/>
      <c r="D22" s="101"/>
      <c r="E22" s="102"/>
      <c r="F22" s="105" t="s">
        <v>18</v>
      </c>
      <c r="G22" s="32"/>
      <c r="H22" s="94" t="s">
        <v>24</v>
      </c>
      <c r="I22" s="96" t="s">
        <v>20</v>
      </c>
      <c r="J22" s="98" t="s">
        <v>25</v>
      </c>
      <c r="K22" s="51"/>
      <c r="L22" s="76"/>
      <c r="M22" s="77"/>
    </row>
    <row r="23" spans="1:13" ht="18.75" customHeight="1" x14ac:dyDescent="0.2">
      <c r="A23" s="106"/>
      <c r="B23" s="25" t="s">
        <v>19</v>
      </c>
      <c r="C23" s="52" t="s">
        <v>20</v>
      </c>
      <c r="D23" s="108" t="s">
        <v>21</v>
      </c>
      <c r="E23" s="19" t="s">
        <v>22</v>
      </c>
      <c r="F23" s="106"/>
      <c r="G23" s="42" t="s">
        <v>23</v>
      </c>
      <c r="H23" s="95"/>
      <c r="I23" s="97"/>
      <c r="J23" s="99"/>
      <c r="K23" s="42" t="s">
        <v>23</v>
      </c>
      <c r="L23" s="49" t="s">
        <v>26</v>
      </c>
    </row>
    <row r="24" spans="1:13" ht="18.75" customHeight="1" x14ac:dyDescent="0.2">
      <c r="A24" s="106"/>
      <c r="B24" s="25" t="s">
        <v>27</v>
      </c>
      <c r="C24" s="53" t="s">
        <v>28</v>
      </c>
      <c r="D24" s="109"/>
      <c r="E24" s="19" t="s">
        <v>28</v>
      </c>
      <c r="F24" s="42" t="s">
        <v>28</v>
      </c>
      <c r="G24" s="42" t="s">
        <v>28</v>
      </c>
      <c r="H24" s="50" t="s">
        <v>29</v>
      </c>
      <c r="I24" s="53" t="s">
        <v>12</v>
      </c>
      <c r="J24" s="17" t="s">
        <v>30</v>
      </c>
      <c r="K24" s="42" t="s">
        <v>28</v>
      </c>
      <c r="L24" s="42" t="s">
        <v>30</v>
      </c>
    </row>
    <row r="25" spans="1:13" ht="18.75" customHeight="1" x14ac:dyDescent="0.2">
      <c r="A25" s="107"/>
      <c r="B25" s="14" t="s">
        <v>31</v>
      </c>
      <c r="C25" s="54" t="s">
        <v>32</v>
      </c>
      <c r="D25" s="58" t="s">
        <v>33</v>
      </c>
      <c r="E25" s="24" t="s">
        <v>34</v>
      </c>
      <c r="F25" s="43" t="s">
        <v>35</v>
      </c>
      <c r="G25" s="43" t="s">
        <v>36</v>
      </c>
      <c r="H25" s="28" t="s">
        <v>37</v>
      </c>
      <c r="I25" s="54" t="s">
        <v>38</v>
      </c>
      <c r="J25" s="45" t="s">
        <v>39</v>
      </c>
      <c r="K25" s="43" t="s">
        <v>40</v>
      </c>
      <c r="L25" s="43" t="s">
        <v>41</v>
      </c>
    </row>
    <row r="26" spans="1:13" ht="17.5" x14ac:dyDescent="0.2">
      <c r="A26" s="34">
        <v>46113</v>
      </c>
      <c r="B26" s="35">
        <v>1100</v>
      </c>
      <c r="C26" s="55" t="str">
        <f t="shared" ref="C26:C37" si="0">IF($B$12="","",$B$12)</f>
        <v/>
      </c>
      <c r="D26" s="55">
        <v>0.85</v>
      </c>
      <c r="E26" s="23" t="str">
        <f>IF(C26="","",B26*C26*D26)</f>
        <v/>
      </c>
      <c r="F26" s="20"/>
      <c r="G26" s="36" t="str">
        <f>IF(E26="","",E26-F26)</f>
        <v/>
      </c>
      <c r="H26" s="78">
        <v>236000</v>
      </c>
      <c r="I26" s="69" t="str">
        <f t="shared" ref="I26:I28" si="1">IF($B$18="","",$B$18)</f>
        <v/>
      </c>
      <c r="J26" s="70" t="str">
        <f t="shared" ref="J26:J28" si="2">IF(I26="","",ROUNDDOWN(H26*I26,2))</f>
        <v/>
      </c>
      <c r="K26" s="68" t="str">
        <f>J26</f>
        <v/>
      </c>
      <c r="L26" s="7" t="str">
        <f t="shared" ref="L26:L37" si="3">IF(K26="","",INT(+G26+K26))</f>
        <v/>
      </c>
    </row>
    <row r="27" spans="1:13" ht="17.5" x14ac:dyDescent="0.2">
      <c r="A27" s="34">
        <v>46143</v>
      </c>
      <c r="B27" s="29">
        <f>B26</f>
        <v>1100</v>
      </c>
      <c r="C27" s="56" t="str">
        <f t="shared" si="0"/>
        <v/>
      </c>
      <c r="D27" s="59">
        <v>0.85</v>
      </c>
      <c r="E27" s="23" t="str">
        <f t="shared" ref="E27:E37" si="4">IF(C27="","",B27*C27*D27)</f>
        <v/>
      </c>
      <c r="F27" s="21"/>
      <c r="G27" s="36" t="str">
        <f t="shared" ref="G27:G37" si="5">IF(E27="","",E27-F27)</f>
        <v/>
      </c>
      <c r="H27" s="67">
        <v>269000</v>
      </c>
      <c r="I27" s="69" t="str">
        <f t="shared" si="1"/>
        <v/>
      </c>
      <c r="J27" s="70" t="str">
        <f t="shared" si="2"/>
        <v/>
      </c>
      <c r="K27" s="68" t="str">
        <f t="shared" ref="K27:K37" si="6">J27</f>
        <v/>
      </c>
      <c r="L27" s="8" t="str">
        <f t="shared" si="3"/>
        <v/>
      </c>
    </row>
    <row r="28" spans="1:13" ht="17.5" x14ac:dyDescent="0.2">
      <c r="A28" s="34">
        <v>46174</v>
      </c>
      <c r="B28" s="29">
        <f>B27</f>
        <v>1100</v>
      </c>
      <c r="C28" s="56" t="str">
        <f t="shared" si="0"/>
        <v/>
      </c>
      <c r="D28" s="59">
        <v>0.85</v>
      </c>
      <c r="E28" s="23" t="str">
        <f t="shared" si="4"/>
        <v/>
      </c>
      <c r="F28" s="21"/>
      <c r="G28" s="36" t="str">
        <f t="shared" si="5"/>
        <v/>
      </c>
      <c r="H28" s="66">
        <v>289000</v>
      </c>
      <c r="I28" s="69" t="str">
        <f t="shared" si="1"/>
        <v/>
      </c>
      <c r="J28" s="70" t="str">
        <f t="shared" si="2"/>
        <v/>
      </c>
      <c r="K28" s="68" t="str">
        <f t="shared" si="6"/>
        <v/>
      </c>
      <c r="L28" s="8" t="str">
        <f t="shared" si="3"/>
        <v/>
      </c>
    </row>
    <row r="29" spans="1:13" ht="17.5" x14ac:dyDescent="0.2">
      <c r="A29" s="34">
        <v>46204</v>
      </c>
      <c r="B29" s="29">
        <f t="shared" ref="B29:B37" si="7">B28</f>
        <v>1100</v>
      </c>
      <c r="C29" s="56" t="str">
        <f t="shared" si="0"/>
        <v/>
      </c>
      <c r="D29" s="59">
        <v>0.85</v>
      </c>
      <c r="E29" s="23" t="str">
        <f t="shared" si="4"/>
        <v/>
      </c>
      <c r="F29" s="21"/>
      <c r="G29" s="36" t="str">
        <f t="shared" si="5"/>
        <v/>
      </c>
      <c r="H29" s="67">
        <v>334000</v>
      </c>
      <c r="I29" s="69" t="str">
        <f>IF($B$18="","",$B$18)</f>
        <v/>
      </c>
      <c r="J29" s="70" t="str">
        <f>IF(I29="","",ROUNDDOWN(H29*I29,2))</f>
        <v/>
      </c>
      <c r="K29" s="68" t="str">
        <f t="shared" si="6"/>
        <v/>
      </c>
      <c r="L29" s="8" t="str">
        <f t="shared" si="3"/>
        <v/>
      </c>
    </row>
    <row r="30" spans="1:13" ht="17.5" x14ac:dyDescent="0.2">
      <c r="A30" s="34">
        <v>46235</v>
      </c>
      <c r="B30" s="29">
        <f t="shared" si="7"/>
        <v>1100</v>
      </c>
      <c r="C30" s="56" t="str">
        <f t="shared" si="0"/>
        <v/>
      </c>
      <c r="D30" s="59">
        <v>0.85</v>
      </c>
      <c r="E30" s="23" t="str">
        <f t="shared" si="4"/>
        <v/>
      </c>
      <c r="F30" s="21"/>
      <c r="G30" s="36" t="str">
        <f t="shared" si="5"/>
        <v/>
      </c>
      <c r="H30" s="67">
        <v>381000</v>
      </c>
      <c r="I30" s="69" t="str">
        <f t="shared" ref="I30:I37" si="8">IF($B$18="","",$B$18)</f>
        <v/>
      </c>
      <c r="J30" s="70" t="str">
        <f t="shared" ref="J30:J37" si="9">IF(I30="","",ROUNDDOWN(H30*I30,2))</f>
        <v/>
      </c>
      <c r="K30" s="68" t="str">
        <f t="shared" si="6"/>
        <v/>
      </c>
      <c r="L30" s="8" t="str">
        <f t="shared" si="3"/>
        <v/>
      </c>
    </row>
    <row r="31" spans="1:13" ht="17.5" x14ac:dyDescent="0.2">
      <c r="A31" s="34">
        <v>46266</v>
      </c>
      <c r="B31" s="29">
        <f t="shared" si="7"/>
        <v>1100</v>
      </c>
      <c r="C31" s="56" t="str">
        <f t="shared" si="0"/>
        <v/>
      </c>
      <c r="D31" s="59">
        <v>0.85</v>
      </c>
      <c r="E31" s="23" t="str">
        <f t="shared" si="4"/>
        <v/>
      </c>
      <c r="F31" s="21"/>
      <c r="G31" s="36" t="str">
        <f t="shared" si="5"/>
        <v/>
      </c>
      <c r="H31" s="67">
        <v>296000</v>
      </c>
      <c r="I31" s="69" t="str">
        <f t="shared" si="8"/>
        <v/>
      </c>
      <c r="J31" s="70" t="str">
        <f t="shared" si="9"/>
        <v/>
      </c>
      <c r="K31" s="68" t="str">
        <f t="shared" si="6"/>
        <v/>
      </c>
      <c r="L31" s="8" t="str">
        <f t="shared" si="3"/>
        <v/>
      </c>
    </row>
    <row r="32" spans="1:13" ht="17.5" x14ac:dyDescent="0.2">
      <c r="A32" s="34">
        <v>46296</v>
      </c>
      <c r="B32" s="29">
        <f t="shared" si="7"/>
        <v>1100</v>
      </c>
      <c r="C32" s="56" t="str">
        <f t="shared" si="0"/>
        <v/>
      </c>
      <c r="D32" s="59">
        <v>0.85</v>
      </c>
      <c r="E32" s="23" t="str">
        <f t="shared" si="4"/>
        <v/>
      </c>
      <c r="F32" s="21"/>
      <c r="G32" s="36" t="str">
        <f t="shared" si="5"/>
        <v/>
      </c>
      <c r="H32" s="67">
        <v>268000</v>
      </c>
      <c r="I32" s="69" t="str">
        <f t="shared" si="8"/>
        <v/>
      </c>
      <c r="J32" s="70" t="str">
        <f t="shared" si="9"/>
        <v/>
      </c>
      <c r="K32" s="68" t="str">
        <f t="shared" si="6"/>
        <v/>
      </c>
      <c r="L32" s="8" t="str">
        <f t="shared" si="3"/>
        <v/>
      </c>
    </row>
    <row r="33" spans="1:12" ht="17.5" x14ac:dyDescent="0.2">
      <c r="A33" s="34">
        <v>46327</v>
      </c>
      <c r="B33" s="29">
        <f t="shared" si="7"/>
        <v>1100</v>
      </c>
      <c r="C33" s="56" t="str">
        <f t="shared" si="0"/>
        <v/>
      </c>
      <c r="D33" s="59">
        <v>0.85</v>
      </c>
      <c r="E33" s="23" t="str">
        <f t="shared" si="4"/>
        <v/>
      </c>
      <c r="F33" s="21"/>
      <c r="G33" s="36" t="str">
        <f t="shared" si="5"/>
        <v/>
      </c>
      <c r="H33" s="67">
        <v>217000</v>
      </c>
      <c r="I33" s="69" t="str">
        <f t="shared" si="8"/>
        <v/>
      </c>
      <c r="J33" s="70" t="str">
        <f t="shared" si="9"/>
        <v/>
      </c>
      <c r="K33" s="68" t="str">
        <f t="shared" si="6"/>
        <v/>
      </c>
      <c r="L33" s="8" t="str">
        <f t="shared" si="3"/>
        <v/>
      </c>
    </row>
    <row r="34" spans="1:12" ht="17.5" x14ac:dyDescent="0.2">
      <c r="A34" s="34">
        <v>46357</v>
      </c>
      <c r="B34" s="29">
        <f t="shared" si="7"/>
        <v>1100</v>
      </c>
      <c r="C34" s="56" t="str">
        <f t="shared" si="0"/>
        <v/>
      </c>
      <c r="D34" s="59">
        <v>0.85</v>
      </c>
      <c r="E34" s="23" t="str">
        <f t="shared" si="4"/>
        <v/>
      </c>
      <c r="F34" s="21"/>
      <c r="G34" s="36" t="str">
        <f t="shared" si="5"/>
        <v/>
      </c>
      <c r="H34" s="67">
        <v>206000</v>
      </c>
      <c r="I34" s="69" t="str">
        <f t="shared" si="8"/>
        <v/>
      </c>
      <c r="J34" s="70" t="str">
        <f t="shared" si="9"/>
        <v/>
      </c>
      <c r="K34" s="68" t="str">
        <f t="shared" si="6"/>
        <v/>
      </c>
      <c r="L34" s="8" t="str">
        <f t="shared" si="3"/>
        <v/>
      </c>
    </row>
    <row r="35" spans="1:12" ht="17.5" x14ac:dyDescent="0.2">
      <c r="A35" s="34">
        <v>46388</v>
      </c>
      <c r="B35" s="29">
        <f t="shared" si="7"/>
        <v>1100</v>
      </c>
      <c r="C35" s="56" t="str">
        <f t="shared" si="0"/>
        <v/>
      </c>
      <c r="D35" s="59">
        <v>0.85</v>
      </c>
      <c r="E35" s="23" t="str">
        <f t="shared" si="4"/>
        <v/>
      </c>
      <c r="F35" s="21"/>
      <c r="G35" s="36" t="str">
        <f t="shared" si="5"/>
        <v/>
      </c>
      <c r="H35" s="67">
        <v>215000</v>
      </c>
      <c r="I35" s="69" t="str">
        <f t="shared" si="8"/>
        <v/>
      </c>
      <c r="J35" s="70" t="str">
        <f t="shared" si="9"/>
        <v/>
      </c>
      <c r="K35" s="68" t="str">
        <f t="shared" si="6"/>
        <v/>
      </c>
      <c r="L35" s="8" t="str">
        <f t="shared" si="3"/>
        <v/>
      </c>
    </row>
    <row r="36" spans="1:12" ht="17.5" x14ac:dyDescent="0.2">
      <c r="A36" s="34">
        <v>46419</v>
      </c>
      <c r="B36" s="29">
        <f t="shared" si="7"/>
        <v>1100</v>
      </c>
      <c r="C36" s="56" t="str">
        <f t="shared" si="0"/>
        <v/>
      </c>
      <c r="D36" s="59">
        <v>0.85</v>
      </c>
      <c r="E36" s="23" t="str">
        <f t="shared" si="4"/>
        <v/>
      </c>
      <c r="F36" s="21"/>
      <c r="G36" s="36" t="str">
        <f t="shared" si="5"/>
        <v/>
      </c>
      <c r="H36" s="67">
        <v>288000</v>
      </c>
      <c r="I36" s="69" t="str">
        <f t="shared" si="8"/>
        <v/>
      </c>
      <c r="J36" s="70" t="str">
        <f t="shared" si="9"/>
        <v/>
      </c>
      <c r="K36" s="68" t="str">
        <f t="shared" si="6"/>
        <v/>
      </c>
      <c r="L36" s="8" t="str">
        <f t="shared" si="3"/>
        <v/>
      </c>
    </row>
    <row r="37" spans="1:12" ht="17.5" x14ac:dyDescent="0.2">
      <c r="A37" s="34">
        <v>46447</v>
      </c>
      <c r="B37" s="29">
        <f t="shared" si="7"/>
        <v>1100</v>
      </c>
      <c r="C37" s="57" t="str">
        <f t="shared" si="0"/>
        <v/>
      </c>
      <c r="D37" s="60">
        <v>0.85</v>
      </c>
      <c r="E37" s="30" t="str">
        <f t="shared" si="4"/>
        <v/>
      </c>
      <c r="F37" s="22"/>
      <c r="G37" s="36" t="str">
        <f t="shared" si="5"/>
        <v/>
      </c>
      <c r="H37" s="71">
        <v>228000</v>
      </c>
      <c r="I37" s="69" t="str">
        <f t="shared" si="8"/>
        <v/>
      </c>
      <c r="J37" s="70" t="str">
        <f t="shared" si="9"/>
        <v/>
      </c>
      <c r="K37" s="68" t="str">
        <f t="shared" si="6"/>
        <v/>
      </c>
      <c r="L37" s="9" t="str">
        <f t="shared" si="3"/>
        <v/>
      </c>
    </row>
    <row r="38" spans="1:12" ht="17.5" x14ac:dyDescent="0.2">
      <c r="A38" s="26" t="s">
        <v>42</v>
      </c>
      <c r="B38" s="27"/>
      <c r="C38" s="27"/>
      <c r="D38" s="27"/>
      <c r="E38" s="27"/>
      <c r="F38" s="27"/>
      <c r="G38" s="27"/>
      <c r="H38" s="72"/>
      <c r="I38" s="72"/>
      <c r="J38" s="72"/>
      <c r="K38" s="72"/>
      <c r="L38" s="10" t="str">
        <f>IF(K26="","",SUM(L26:L37))</f>
        <v/>
      </c>
    </row>
    <row r="39" spans="1:12" ht="17.5" x14ac:dyDescent="0.2">
      <c r="A39" s="11"/>
      <c r="B39" s="11"/>
      <c r="C39" s="11"/>
      <c r="D39" s="11"/>
      <c r="E39" s="11"/>
      <c r="F39" s="11"/>
      <c r="G39" s="11"/>
      <c r="H39" s="73"/>
      <c r="I39" s="73"/>
      <c r="J39" s="73"/>
      <c r="K39" s="73"/>
      <c r="L39" s="12"/>
    </row>
    <row r="40" spans="1:12" ht="19" x14ac:dyDescent="0.2">
      <c r="A40" s="15" t="s">
        <v>43</v>
      </c>
      <c r="B40" s="11"/>
      <c r="C40" s="11"/>
      <c r="D40" s="11"/>
      <c r="E40" s="11"/>
      <c r="F40" s="11"/>
      <c r="G40" s="11"/>
      <c r="H40" s="74"/>
      <c r="I40" s="75"/>
      <c r="J40" s="73"/>
      <c r="K40" s="73"/>
      <c r="L40" s="1"/>
    </row>
    <row r="41" spans="1:12" ht="17.5" x14ac:dyDescent="0.2">
      <c r="A41" s="105" t="s">
        <v>14</v>
      </c>
      <c r="B41" s="100" t="s">
        <v>15</v>
      </c>
      <c r="C41" s="101"/>
      <c r="D41" s="101"/>
      <c r="E41" s="101"/>
      <c r="F41" s="101"/>
      <c r="G41" s="102"/>
      <c r="H41" s="100" t="s">
        <v>16</v>
      </c>
      <c r="I41" s="101"/>
      <c r="J41" s="101"/>
      <c r="K41" s="102"/>
      <c r="L41" s="40"/>
    </row>
    <row r="42" spans="1:12" ht="18.75" customHeight="1" x14ac:dyDescent="0.2">
      <c r="A42" s="106"/>
      <c r="B42" s="100" t="s">
        <v>17</v>
      </c>
      <c r="C42" s="101"/>
      <c r="D42" s="101"/>
      <c r="E42" s="102"/>
      <c r="F42" s="105" t="s">
        <v>18</v>
      </c>
      <c r="G42" s="32"/>
      <c r="H42" s="110" t="s">
        <v>24</v>
      </c>
      <c r="I42" s="112" t="s">
        <v>20</v>
      </c>
      <c r="J42" s="114" t="s">
        <v>25</v>
      </c>
      <c r="K42" s="32"/>
      <c r="L42" s="41"/>
    </row>
    <row r="43" spans="1:12" ht="18.75" customHeight="1" x14ac:dyDescent="0.2">
      <c r="A43" s="106"/>
      <c r="B43" s="25" t="s">
        <v>19</v>
      </c>
      <c r="C43" s="52" t="s">
        <v>20</v>
      </c>
      <c r="D43" s="108" t="s">
        <v>21</v>
      </c>
      <c r="E43" s="19" t="s">
        <v>22</v>
      </c>
      <c r="F43" s="106"/>
      <c r="G43" s="42" t="s">
        <v>23</v>
      </c>
      <c r="H43" s="111"/>
      <c r="I43" s="113"/>
      <c r="J43" s="115"/>
      <c r="K43" s="42" t="s">
        <v>23</v>
      </c>
      <c r="L43" s="49" t="s">
        <v>26</v>
      </c>
    </row>
    <row r="44" spans="1:12" ht="18.75" customHeight="1" x14ac:dyDescent="0.2">
      <c r="A44" s="106"/>
      <c r="B44" s="25" t="s">
        <v>27</v>
      </c>
      <c r="C44" s="53" t="s">
        <v>28</v>
      </c>
      <c r="D44" s="109"/>
      <c r="E44" s="19" t="s">
        <v>28</v>
      </c>
      <c r="F44" s="42" t="s">
        <v>28</v>
      </c>
      <c r="G44" s="42" t="s">
        <v>28</v>
      </c>
      <c r="H44" s="50" t="s">
        <v>29</v>
      </c>
      <c r="I44" s="53" t="s">
        <v>12</v>
      </c>
      <c r="J44" s="17" t="s">
        <v>30</v>
      </c>
      <c r="K44" s="42" t="s">
        <v>28</v>
      </c>
      <c r="L44" s="42" t="s">
        <v>30</v>
      </c>
    </row>
    <row r="45" spans="1:12" ht="18.75" customHeight="1" x14ac:dyDescent="0.2">
      <c r="A45" s="107"/>
      <c r="B45" s="14" t="s">
        <v>31</v>
      </c>
      <c r="C45" s="54" t="s">
        <v>32</v>
      </c>
      <c r="D45" s="58" t="s">
        <v>33</v>
      </c>
      <c r="E45" s="24" t="s">
        <v>34</v>
      </c>
      <c r="F45" s="43" t="s">
        <v>35</v>
      </c>
      <c r="G45" s="43" t="s">
        <v>36</v>
      </c>
      <c r="H45" s="28" t="s">
        <v>37</v>
      </c>
      <c r="I45" s="54" t="s">
        <v>38</v>
      </c>
      <c r="J45" s="45" t="s">
        <v>39</v>
      </c>
      <c r="K45" s="43" t="s">
        <v>40</v>
      </c>
      <c r="L45" s="43" t="s">
        <v>41</v>
      </c>
    </row>
    <row r="46" spans="1:12" ht="17.5" x14ac:dyDescent="0.2">
      <c r="A46" s="34">
        <v>46113</v>
      </c>
      <c r="B46" s="35">
        <v>443</v>
      </c>
      <c r="C46" s="55" t="str">
        <f t="shared" ref="C46:C57" si="10">IF($B$12="","",$B$12)</f>
        <v/>
      </c>
      <c r="D46" s="55">
        <v>0.85</v>
      </c>
      <c r="E46" s="23" t="str">
        <f>IF(C46="","",B46*C46*D46)</f>
        <v/>
      </c>
      <c r="F46" s="20"/>
      <c r="G46" s="36" t="str">
        <f>IF(E46="","",E46-F46)</f>
        <v/>
      </c>
      <c r="H46" s="78">
        <v>107000</v>
      </c>
      <c r="I46" s="69" t="str">
        <f t="shared" ref="I46:I48" si="11">IF($B$18="","",$B$18)</f>
        <v/>
      </c>
      <c r="J46" s="70" t="str">
        <f t="shared" ref="J46:J48" si="12">IF(I46="","",ROUNDDOWN(H46*I46,2))</f>
        <v/>
      </c>
      <c r="K46" s="68" t="str">
        <f t="shared" ref="K46:K57" si="13">J46</f>
        <v/>
      </c>
      <c r="L46" s="8" t="str">
        <f t="shared" ref="L46:L57" si="14">IF(K46="","",INT(+G46+K46))</f>
        <v/>
      </c>
    </row>
    <row r="47" spans="1:12" ht="17.5" x14ac:dyDescent="0.2">
      <c r="A47" s="34">
        <v>46143</v>
      </c>
      <c r="B47" s="29">
        <f>B46</f>
        <v>443</v>
      </c>
      <c r="C47" s="56" t="str">
        <f t="shared" si="10"/>
        <v/>
      </c>
      <c r="D47" s="59">
        <v>0.85</v>
      </c>
      <c r="E47" s="23" t="str">
        <f t="shared" ref="E47:E56" si="15">IF(C47="","",B47*C47*D47)</f>
        <v/>
      </c>
      <c r="F47" s="21"/>
      <c r="G47" s="36" t="str">
        <f t="shared" ref="G47:G56" si="16">IF(E47="","",E47-F47)</f>
        <v/>
      </c>
      <c r="H47" s="67">
        <v>69000</v>
      </c>
      <c r="I47" s="69" t="str">
        <f t="shared" si="11"/>
        <v/>
      </c>
      <c r="J47" s="70" t="str">
        <f t="shared" si="12"/>
        <v/>
      </c>
      <c r="K47" s="68" t="str">
        <f t="shared" si="13"/>
        <v/>
      </c>
      <c r="L47" s="8" t="str">
        <f t="shared" si="14"/>
        <v/>
      </c>
    </row>
    <row r="48" spans="1:12" ht="17.5" x14ac:dyDescent="0.2">
      <c r="A48" s="34">
        <v>46174</v>
      </c>
      <c r="B48" s="29">
        <f>B47</f>
        <v>443</v>
      </c>
      <c r="C48" s="56" t="str">
        <f t="shared" si="10"/>
        <v/>
      </c>
      <c r="D48" s="59">
        <v>0.85</v>
      </c>
      <c r="E48" s="23" t="str">
        <f t="shared" si="15"/>
        <v/>
      </c>
      <c r="F48" s="21"/>
      <c r="G48" s="36" t="str">
        <f t="shared" si="16"/>
        <v/>
      </c>
      <c r="H48" s="66">
        <v>91000</v>
      </c>
      <c r="I48" s="69" t="str">
        <f t="shared" si="11"/>
        <v/>
      </c>
      <c r="J48" s="70" t="str">
        <f t="shared" si="12"/>
        <v/>
      </c>
      <c r="K48" s="68" t="str">
        <f t="shared" si="13"/>
        <v/>
      </c>
      <c r="L48" s="8" t="str">
        <f t="shared" si="14"/>
        <v/>
      </c>
    </row>
    <row r="49" spans="1:12" ht="17.5" x14ac:dyDescent="0.2">
      <c r="A49" s="34">
        <v>46204</v>
      </c>
      <c r="B49" s="29">
        <f>B48</f>
        <v>443</v>
      </c>
      <c r="C49" s="56" t="str">
        <f t="shared" si="10"/>
        <v/>
      </c>
      <c r="D49" s="59">
        <v>0.85</v>
      </c>
      <c r="E49" s="23" t="str">
        <f t="shared" si="15"/>
        <v/>
      </c>
      <c r="F49" s="21"/>
      <c r="G49" s="36" t="str">
        <f t="shared" si="16"/>
        <v/>
      </c>
      <c r="H49" s="67">
        <v>104000</v>
      </c>
      <c r="I49" s="69" t="str">
        <f>IF($B$18="","",$B$18)</f>
        <v/>
      </c>
      <c r="J49" s="70" t="str">
        <f>IF(I49="","",ROUNDDOWN(H49*I49,2))</f>
        <v/>
      </c>
      <c r="K49" s="68" t="str">
        <f>J49</f>
        <v/>
      </c>
      <c r="L49" s="8" t="str">
        <f>IF(K49="","",INT(+G49+K49))</f>
        <v/>
      </c>
    </row>
    <row r="50" spans="1:12" ht="17.5" x14ac:dyDescent="0.2">
      <c r="A50" s="34">
        <v>46235</v>
      </c>
      <c r="B50" s="29">
        <f t="shared" ref="B50:B57" si="17">B49</f>
        <v>443</v>
      </c>
      <c r="C50" s="56" t="str">
        <f t="shared" si="10"/>
        <v/>
      </c>
      <c r="D50" s="59">
        <v>0.85</v>
      </c>
      <c r="E50" s="23" t="str">
        <f t="shared" si="15"/>
        <v/>
      </c>
      <c r="F50" s="21"/>
      <c r="G50" s="36" t="str">
        <f t="shared" si="16"/>
        <v/>
      </c>
      <c r="H50" s="67">
        <v>123000</v>
      </c>
      <c r="I50" s="69" t="str">
        <f t="shared" ref="I50:I57" si="18">IF($B$18="","",$B$18)</f>
        <v/>
      </c>
      <c r="J50" s="70" t="str">
        <f t="shared" ref="J50:J57" si="19">IF(I50="","",ROUNDDOWN(H50*I50,2))</f>
        <v/>
      </c>
      <c r="K50" s="68" t="str">
        <f t="shared" si="13"/>
        <v/>
      </c>
      <c r="L50" s="8" t="str">
        <f t="shared" si="14"/>
        <v/>
      </c>
    </row>
    <row r="51" spans="1:12" ht="17.5" x14ac:dyDescent="0.2">
      <c r="A51" s="34">
        <v>46266</v>
      </c>
      <c r="B51" s="29">
        <f t="shared" si="17"/>
        <v>443</v>
      </c>
      <c r="C51" s="56" t="str">
        <f t="shared" si="10"/>
        <v/>
      </c>
      <c r="D51" s="59">
        <v>0.85</v>
      </c>
      <c r="E51" s="23" t="str">
        <f t="shared" si="15"/>
        <v/>
      </c>
      <c r="F51" s="21"/>
      <c r="G51" s="36" t="str">
        <f t="shared" si="16"/>
        <v/>
      </c>
      <c r="H51" s="67">
        <v>137000</v>
      </c>
      <c r="I51" s="69" t="str">
        <f t="shared" si="18"/>
        <v/>
      </c>
      <c r="J51" s="70" t="str">
        <f t="shared" si="19"/>
        <v/>
      </c>
      <c r="K51" s="68" t="str">
        <f t="shared" si="13"/>
        <v/>
      </c>
      <c r="L51" s="8" t="str">
        <f t="shared" si="14"/>
        <v/>
      </c>
    </row>
    <row r="52" spans="1:12" ht="17.5" x14ac:dyDescent="0.2">
      <c r="A52" s="34">
        <v>46296</v>
      </c>
      <c r="B52" s="29">
        <f t="shared" si="17"/>
        <v>443</v>
      </c>
      <c r="C52" s="56" t="str">
        <f t="shared" si="10"/>
        <v/>
      </c>
      <c r="D52" s="59">
        <v>0.85</v>
      </c>
      <c r="E52" s="23" t="str">
        <f t="shared" si="15"/>
        <v/>
      </c>
      <c r="F52" s="21"/>
      <c r="G52" s="36" t="str">
        <f t="shared" si="16"/>
        <v/>
      </c>
      <c r="H52" s="67">
        <v>89000</v>
      </c>
      <c r="I52" s="69" t="str">
        <f t="shared" si="18"/>
        <v/>
      </c>
      <c r="J52" s="70" t="str">
        <f t="shared" si="19"/>
        <v/>
      </c>
      <c r="K52" s="68" t="str">
        <f t="shared" si="13"/>
        <v/>
      </c>
      <c r="L52" s="8" t="str">
        <f t="shared" si="14"/>
        <v/>
      </c>
    </row>
    <row r="53" spans="1:12" ht="17.5" x14ac:dyDescent="0.2">
      <c r="A53" s="34">
        <v>46327</v>
      </c>
      <c r="B53" s="29">
        <f t="shared" si="17"/>
        <v>443</v>
      </c>
      <c r="C53" s="56" t="str">
        <f t="shared" si="10"/>
        <v/>
      </c>
      <c r="D53" s="59">
        <v>0.85</v>
      </c>
      <c r="E53" s="23" t="str">
        <f t="shared" si="15"/>
        <v/>
      </c>
      <c r="F53" s="21"/>
      <c r="G53" s="36" t="str">
        <f t="shared" si="16"/>
        <v/>
      </c>
      <c r="H53" s="67">
        <v>95000</v>
      </c>
      <c r="I53" s="69" t="str">
        <f t="shared" si="18"/>
        <v/>
      </c>
      <c r="J53" s="70" t="str">
        <f t="shared" si="19"/>
        <v/>
      </c>
      <c r="K53" s="68" t="str">
        <f t="shared" si="13"/>
        <v/>
      </c>
      <c r="L53" s="8" t="str">
        <f t="shared" si="14"/>
        <v/>
      </c>
    </row>
    <row r="54" spans="1:12" ht="17.5" x14ac:dyDescent="0.2">
      <c r="A54" s="34">
        <v>46357</v>
      </c>
      <c r="B54" s="29">
        <f t="shared" si="17"/>
        <v>443</v>
      </c>
      <c r="C54" s="56" t="str">
        <f t="shared" si="10"/>
        <v/>
      </c>
      <c r="D54" s="59">
        <v>0.85</v>
      </c>
      <c r="E54" s="23" t="str">
        <f t="shared" si="15"/>
        <v/>
      </c>
      <c r="F54" s="21"/>
      <c r="G54" s="36" t="str">
        <f t="shared" si="16"/>
        <v/>
      </c>
      <c r="H54" s="67">
        <v>102000</v>
      </c>
      <c r="I54" s="69" t="str">
        <f t="shared" si="18"/>
        <v/>
      </c>
      <c r="J54" s="70" t="str">
        <f t="shared" si="19"/>
        <v/>
      </c>
      <c r="K54" s="68" t="str">
        <f t="shared" si="13"/>
        <v/>
      </c>
      <c r="L54" s="8" t="str">
        <f t="shared" si="14"/>
        <v/>
      </c>
    </row>
    <row r="55" spans="1:12" ht="17.5" x14ac:dyDescent="0.2">
      <c r="A55" s="34">
        <v>46388</v>
      </c>
      <c r="B55" s="29">
        <f t="shared" si="17"/>
        <v>443</v>
      </c>
      <c r="C55" s="56" t="str">
        <f t="shared" si="10"/>
        <v/>
      </c>
      <c r="D55" s="59">
        <v>0.85</v>
      </c>
      <c r="E55" s="23" t="str">
        <f t="shared" si="15"/>
        <v/>
      </c>
      <c r="F55" s="21"/>
      <c r="G55" s="36" t="str">
        <f t="shared" si="16"/>
        <v/>
      </c>
      <c r="H55" s="67">
        <v>92000</v>
      </c>
      <c r="I55" s="69" t="str">
        <f t="shared" si="18"/>
        <v/>
      </c>
      <c r="J55" s="70" t="str">
        <f t="shared" si="19"/>
        <v/>
      </c>
      <c r="K55" s="68" t="str">
        <f t="shared" si="13"/>
        <v/>
      </c>
      <c r="L55" s="8" t="str">
        <f t="shared" si="14"/>
        <v/>
      </c>
    </row>
    <row r="56" spans="1:12" ht="17.5" x14ac:dyDescent="0.2">
      <c r="A56" s="34">
        <v>46419</v>
      </c>
      <c r="B56" s="29">
        <f t="shared" si="17"/>
        <v>443</v>
      </c>
      <c r="C56" s="56" t="str">
        <f t="shared" si="10"/>
        <v/>
      </c>
      <c r="D56" s="59">
        <v>0.85</v>
      </c>
      <c r="E56" s="23" t="str">
        <f t="shared" si="15"/>
        <v/>
      </c>
      <c r="F56" s="21"/>
      <c r="G56" s="36" t="str">
        <f t="shared" si="16"/>
        <v/>
      </c>
      <c r="H56" s="67">
        <v>110000</v>
      </c>
      <c r="I56" s="69" t="str">
        <f t="shared" si="18"/>
        <v/>
      </c>
      <c r="J56" s="70" t="str">
        <f t="shared" si="19"/>
        <v/>
      </c>
      <c r="K56" s="68" t="str">
        <f t="shared" si="13"/>
        <v/>
      </c>
      <c r="L56" s="8" t="str">
        <f t="shared" si="14"/>
        <v/>
      </c>
    </row>
    <row r="57" spans="1:12" ht="17.5" x14ac:dyDescent="0.2">
      <c r="A57" s="34">
        <v>46447</v>
      </c>
      <c r="B57" s="29">
        <f t="shared" si="17"/>
        <v>443</v>
      </c>
      <c r="C57" s="57" t="str">
        <f t="shared" si="10"/>
        <v/>
      </c>
      <c r="D57" s="60">
        <v>0.85</v>
      </c>
      <c r="E57" s="30" t="str">
        <f>IF(C57="","",B57*C57*D57)</f>
        <v/>
      </c>
      <c r="F57" s="22"/>
      <c r="G57" s="36" t="str">
        <f>IF(E57="","",E57-F57)</f>
        <v/>
      </c>
      <c r="H57" s="71">
        <v>117000</v>
      </c>
      <c r="I57" s="69" t="str">
        <f t="shared" si="18"/>
        <v/>
      </c>
      <c r="J57" s="70" t="str">
        <f t="shared" si="19"/>
        <v/>
      </c>
      <c r="K57" s="68" t="str">
        <f t="shared" si="13"/>
        <v/>
      </c>
      <c r="L57" s="8" t="str">
        <f t="shared" si="14"/>
        <v/>
      </c>
    </row>
    <row r="58" spans="1:12" ht="17.5" x14ac:dyDescent="0.2">
      <c r="A58" s="26" t="s">
        <v>44</v>
      </c>
      <c r="B58" s="27"/>
      <c r="C58" s="27"/>
      <c r="D58" s="27"/>
      <c r="E58" s="27"/>
      <c r="F58" s="27"/>
      <c r="G58" s="27"/>
      <c r="H58" s="27"/>
      <c r="I58" s="27"/>
      <c r="J58" s="27"/>
      <c r="K58" s="27"/>
      <c r="L58" s="10" t="str">
        <f>IF(K46="","",SUM(L46:L57))</f>
        <v/>
      </c>
    </row>
    <row r="59" spans="1:12" ht="17.5" x14ac:dyDescent="0.2">
      <c r="A59" s="11"/>
      <c r="B59" s="11"/>
      <c r="C59" s="11"/>
      <c r="D59" s="11"/>
      <c r="E59" s="11"/>
      <c r="F59" s="11"/>
      <c r="G59" s="11"/>
      <c r="H59" s="11"/>
      <c r="I59" s="11"/>
      <c r="J59" s="11"/>
      <c r="K59" s="11"/>
      <c r="L59" s="12"/>
    </row>
    <row r="60" spans="1:12" ht="18" thickBot="1" x14ac:dyDescent="0.25">
      <c r="A60" s="1"/>
      <c r="B60" s="1"/>
      <c r="C60" s="1"/>
      <c r="D60" s="1"/>
      <c r="E60" s="1"/>
      <c r="F60" s="1"/>
      <c r="G60" s="1"/>
      <c r="H60" s="1"/>
      <c r="I60" s="1"/>
      <c r="J60" s="1"/>
      <c r="K60" s="1"/>
      <c r="L60" s="1"/>
    </row>
    <row r="61" spans="1:12" ht="23.5" thickTop="1" thickBot="1" x14ac:dyDescent="0.25">
      <c r="A61" s="31" t="s">
        <v>45</v>
      </c>
      <c r="B61" s="31"/>
      <c r="C61" s="31"/>
      <c r="D61" s="31"/>
      <c r="E61" s="31"/>
      <c r="G61" s="63" t="str">
        <f>IF(L38="","",L38+L58)</f>
        <v/>
      </c>
      <c r="H61" s="64"/>
      <c r="I61" s="31" t="str">
        <f>IF($E$8="税抜き単価","＝入札書記載金額","")</f>
        <v/>
      </c>
      <c r="J61" s="65"/>
      <c r="K61" s="1"/>
      <c r="L61" s="1"/>
    </row>
    <row r="62" spans="1:12" ht="23.5" thickTop="1" thickBot="1" x14ac:dyDescent="0.25">
      <c r="A62" s="31" t="str">
        <f>IF($E$8="税抜き単価","","入札金額（Ｔ）＝（Ｓ）の110分の100に相当する金額")</f>
        <v>入札金額（Ｔ）＝（Ｓ）の110分の100に相当する金額</v>
      </c>
      <c r="B62" s="31"/>
      <c r="C62" s="31"/>
      <c r="D62" s="31"/>
      <c r="E62" s="31"/>
      <c r="G62" s="63" t="str">
        <f>IF($E$8="税抜き単価","",(IF(G61="","",ROUNDUP(G61/110*100,0))))</f>
        <v/>
      </c>
      <c r="H62" s="64"/>
      <c r="I62" s="31" t="str">
        <f>IF($E$8="税込み単価","＝入札書記載金額","")</f>
        <v>＝入札書記載金額</v>
      </c>
      <c r="J62" s="31"/>
      <c r="K62" s="1"/>
      <c r="L62" s="1"/>
    </row>
    <row r="63" spans="1:12" ht="18" thickTop="1" x14ac:dyDescent="0.2">
      <c r="A63" s="1"/>
      <c r="B63" s="1"/>
      <c r="C63" s="1"/>
      <c r="D63" s="1"/>
      <c r="E63" s="1"/>
      <c r="F63" s="11"/>
      <c r="G63" s="1"/>
      <c r="H63" s="1"/>
      <c r="I63" s="1"/>
      <c r="J63" s="1"/>
      <c r="K63" s="1"/>
      <c r="L63" s="1"/>
    </row>
    <row r="64" spans="1:12" ht="17.5" x14ac:dyDescent="0.2">
      <c r="A64" s="1"/>
      <c r="B64" s="1"/>
      <c r="C64" s="1"/>
      <c r="D64" s="1"/>
      <c r="E64" s="1"/>
      <c r="F64" s="1"/>
      <c r="G64" s="1"/>
      <c r="H64" s="1"/>
      <c r="I64" s="1"/>
      <c r="J64" s="1"/>
      <c r="K64" s="1"/>
      <c r="L64" s="1"/>
    </row>
    <row r="65" spans="1:12" ht="17.5" x14ac:dyDescent="0.2">
      <c r="A65" s="81" t="s">
        <v>46</v>
      </c>
      <c r="B65" s="1"/>
      <c r="C65" s="1"/>
      <c r="D65" s="1"/>
      <c r="E65" s="1"/>
      <c r="F65" s="1"/>
      <c r="G65" s="1"/>
      <c r="H65" s="1"/>
      <c r="I65" s="1"/>
      <c r="J65" s="1"/>
      <c r="K65" s="1"/>
      <c r="L65" s="1"/>
    </row>
    <row r="66" spans="1:12" ht="34.5" customHeight="1" x14ac:dyDescent="0.2">
      <c r="A66" s="82" t="s">
        <v>49</v>
      </c>
      <c r="B66" s="82"/>
      <c r="C66" s="82"/>
      <c r="D66" s="82"/>
      <c r="E66" s="82"/>
      <c r="F66" s="82"/>
      <c r="G66" s="82"/>
      <c r="H66" s="82"/>
      <c r="I66" s="82"/>
      <c r="J66" s="82"/>
      <c r="K66" s="82"/>
      <c r="L66" s="82"/>
    </row>
    <row r="67" spans="1:12" ht="17.5" x14ac:dyDescent="0.2">
      <c r="A67" s="1" t="s">
        <v>47</v>
      </c>
      <c r="B67" s="1"/>
      <c r="C67" s="1"/>
      <c r="D67" s="1"/>
      <c r="E67" s="1"/>
      <c r="F67" s="1"/>
      <c r="G67" s="1"/>
      <c r="H67" s="1"/>
      <c r="I67" s="1"/>
      <c r="J67" s="1"/>
      <c r="K67" s="1"/>
      <c r="L67" s="1"/>
    </row>
    <row r="68" spans="1:12" ht="17.5" x14ac:dyDescent="0.2">
      <c r="A68" s="1" t="s">
        <v>48</v>
      </c>
      <c r="B68" s="1"/>
      <c r="C68" s="1"/>
      <c r="D68" s="1"/>
      <c r="E68" s="1"/>
      <c r="F68" s="1"/>
      <c r="G68" s="1"/>
      <c r="H68" s="1"/>
      <c r="I68" s="1"/>
      <c r="J68" s="1"/>
      <c r="K68" s="1"/>
      <c r="L68" s="1"/>
    </row>
  </sheetData>
  <mergeCells count="24">
    <mergeCell ref="B41:G41"/>
    <mergeCell ref="H41:K41"/>
    <mergeCell ref="B42:E42"/>
    <mergeCell ref="F42:F43"/>
    <mergeCell ref="D43:D44"/>
    <mergeCell ref="H42:H43"/>
    <mergeCell ref="I42:I43"/>
    <mergeCell ref="J42:J43"/>
    <mergeCell ref="A66:L66"/>
    <mergeCell ref="A2:L2"/>
    <mergeCell ref="B12:C13"/>
    <mergeCell ref="D17:E17"/>
    <mergeCell ref="B17:C18"/>
    <mergeCell ref="H22:H23"/>
    <mergeCell ref="I22:I23"/>
    <mergeCell ref="J22:J23"/>
    <mergeCell ref="H21:K21"/>
    <mergeCell ref="D18:E18"/>
    <mergeCell ref="A21:A25"/>
    <mergeCell ref="B21:G21"/>
    <mergeCell ref="B22:E22"/>
    <mergeCell ref="F22:F23"/>
    <mergeCell ref="D23:D24"/>
    <mergeCell ref="A41:A45"/>
  </mergeCells>
  <phoneticPr fontId="13"/>
  <dataValidations disablePrompts="1" count="1">
    <dataValidation type="list" allowBlank="1" showInputMessage="1" showErrorMessage="1" sqref="E8" xr:uid="{00000000-0002-0000-0000-000000000000}">
      <formula1>"税込み単価,税抜き単価"</formula1>
    </dataValidation>
  </dataValidations>
  <pageMargins left="0.70866141732283472" right="0.70866141732283472" top="0.74803149606299213" bottom="0.74803149606299213" header="0.31496062992125984" footer="0.31496062992125984"/>
  <pageSetup paperSize="9" scale="5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内訳書</vt:lpstr>
      <vt:lpstr>内訳書!Print_Area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2025-12-15T05:35:05Z</dcterms:created>
  <dcterms:modified xsi:type="dcterms:W3CDTF">2025-12-15T05:35:16Z</dcterms:modified>
  <cp:category/>
  <cp:contentStatus/>
</cp:coreProperties>
</file>