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2423E57-AFEA-4B1E-86B5-BEE51F9BEF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書" sheetId="3" r:id="rId1"/>
  </sheets>
  <definedNames>
    <definedName name="_xlnm.Print_Area" localSheetId="0">内訳書!$A$1:$M$46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H26" i="3" s="1"/>
  <c r="B34" i="3" l="1"/>
  <c r="B25" i="3"/>
  <c r="B26" i="3"/>
  <c r="B27" i="3"/>
  <c r="B28" i="3"/>
  <c r="B29" i="3"/>
  <c r="B30" i="3"/>
  <c r="B31" i="3"/>
  <c r="B32" i="3"/>
  <c r="B33" i="3"/>
  <c r="B24" i="3"/>
  <c r="A39" i="3" l="1"/>
  <c r="J23" i="3"/>
  <c r="K23" i="3" s="1"/>
  <c r="I39" i="3" l="1"/>
  <c r="I38" i="3"/>
  <c r="B13" i="3"/>
  <c r="B8" i="3"/>
  <c r="J34" i="3"/>
  <c r="K34" i="3" s="1"/>
  <c r="L34" i="3" s="1"/>
  <c r="M34" i="3" s="1"/>
  <c r="C34" i="3"/>
  <c r="E34" i="3" s="1"/>
  <c r="J33" i="3"/>
  <c r="K33" i="3" s="1"/>
  <c r="L33" i="3" s="1"/>
  <c r="M33" i="3" s="1"/>
  <c r="C33" i="3"/>
  <c r="E33" i="3" s="1"/>
  <c r="J32" i="3"/>
  <c r="K32" i="3" s="1"/>
  <c r="L32" i="3" s="1"/>
  <c r="M32" i="3" s="1"/>
  <c r="C32" i="3"/>
  <c r="E32" i="3" s="1"/>
  <c r="J31" i="3"/>
  <c r="K31" i="3" s="1"/>
  <c r="L31" i="3" s="1"/>
  <c r="M31" i="3" s="1"/>
  <c r="C31" i="3"/>
  <c r="E31" i="3" s="1"/>
  <c r="J30" i="3"/>
  <c r="K30" i="3" s="1"/>
  <c r="L30" i="3" s="1"/>
  <c r="M30" i="3" s="1"/>
  <c r="C30" i="3"/>
  <c r="E30" i="3" s="1"/>
  <c r="J29" i="3"/>
  <c r="K29" i="3" s="1"/>
  <c r="L29" i="3" s="1"/>
  <c r="M29" i="3" s="1"/>
  <c r="C29" i="3"/>
  <c r="E29" i="3" s="1"/>
  <c r="G28" i="3"/>
  <c r="H28" i="3" s="1"/>
  <c r="L28" i="3" s="1"/>
  <c r="M28" i="3" s="1"/>
  <c r="C28" i="3"/>
  <c r="E28" i="3" s="1"/>
  <c r="G27" i="3"/>
  <c r="H27" i="3" s="1"/>
  <c r="L27" i="3" s="1"/>
  <c r="M27" i="3" s="1"/>
  <c r="C27" i="3"/>
  <c r="E27" i="3" s="1"/>
  <c r="L26" i="3"/>
  <c r="M26" i="3" s="1"/>
  <c r="C26" i="3"/>
  <c r="E26" i="3" s="1"/>
  <c r="J25" i="3"/>
  <c r="K25" i="3" s="1"/>
  <c r="L25" i="3" s="1"/>
  <c r="M25" i="3" s="1"/>
  <c r="C25" i="3"/>
  <c r="E25" i="3" s="1"/>
  <c r="J24" i="3"/>
  <c r="K24" i="3" s="1"/>
  <c r="L24" i="3" s="1"/>
  <c r="M24" i="3" s="1"/>
  <c r="C24" i="3"/>
  <c r="E24" i="3" s="1"/>
  <c r="L23" i="3"/>
  <c r="M23" i="3" s="1"/>
  <c r="C23" i="3"/>
  <c r="E23" i="3" s="1"/>
  <c r="M35" i="3" l="1"/>
  <c r="G38" i="3" l="1"/>
  <c r="G39" i="3" s="1"/>
</calcChain>
</file>

<file path=xl/sharedStrings.xml><?xml version="1.0" encoding="utf-8"?>
<sst xmlns="http://schemas.openxmlformats.org/spreadsheetml/2006/main" count="63" uniqueCount="52">
  <si>
    <t>年　　月</t>
    <rPh sb="0" eb="1">
      <t>ネン</t>
    </rPh>
    <rPh sb="3" eb="4">
      <t>ツキ</t>
    </rPh>
    <phoneticPr fontId="2"/>
  </si>
  <si>
    <t>内　訳　書　（　計　算　書　）</t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phoneticPr fontId="2"/>
  </si>
  <si>
    <t>[円/kW･月]</t>
    <phoneticPr fontId="2"/>
  </si>
  <si>
    <t>契約電力</t>
    <rPh sb="0" eb="2">
      <t>ケイヤク</t>
    </rPh>
    <rPh sb="2" eb="4">
      <t>デンリョク</t>
    </rPh>
    <phoneticPr fontId="2"/>
  </si>
  <si>
    <t>電力量料金単価</t>
    <rPh sb="0" eb="2">
      <t>デンリョク</t>
    </rPh>
    <phoneticPr fontId="2"/>
  </si>
  <si>
    <t>[kWh]</t>
    <phoneticPr fontId="2"/>
  </si>
  <si>
    <t>[円]</t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</si>
  <si>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</si>
  <si>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夏季（7～9月）</t>
    <rPh sb="0" eb="2">
      <t>カキ</t>
    </rPh>
    <rPh sb="6" eb="7">
      <t>ツキ</t>
    </rPh>
    <phoneticPr fontId="2"/>
  </si>
  <si>
    <t>その他季</t>
    <rPh sb="2" eb="4">
      <t>タキ</t>
    </rPh>
    <phoneticPr fontId="2"/>
  </si>
  <si>
    <t>[kW]</t>
    <phoneticPr fontId="2"/>
  </si>
  <si>
    <t>[円]</t>
    <rPh sb="1" eb="2">
      <t>エン</t>
    </rPh>
    <phoneticPr fontId="2"/>
  </si>
  <si>
    <t>単価</t>
    <rPh sb="0" eb="2">
      <t>タンカ</t>
    </rPh>
    <phoneticPr fontId="2"/>
  </si>
  <si>
    <t>[円/kWh]</t>
    <rPh sb="1" eb="2">
      <t>エン</t>
    </rPh>
    <phoneticPr fontId="2"/>
  </si>
  <si>
    <t>金額</t>
    <rPh sb="0" eb="2">
      <t>キンガク</t>
    </rPh>
    <phoneticPr fontId="2"/>
  </si>
  <si>
    <t>商号又は名称　：</t>
    <rPh sb="0" eb="2">
      <t>ショウゴウ</t>
    </rPh>
    <rPh sb="2" eb="3">
      <t>マタ</t>
    </rPh>
    <rPh sb="4" eb="6">
      <t>メイショウ</t>
    </rPh>
    <phoneticPr fontId="2"/>
  </si>
  <si>
    <t>常時電力</t>
    <rPh sb="0" eb="2">
      <t>ジョウジ</t>
    </rPh>
    <rPh sb="2" eb="4">
      <t>デンリョク</t>
    </rPh>
    <phoneticPr fontId="2"/>
  </si>
  <si>
    <t>使用電力量</t>
    <rPh sb="0" eb="2">
      <t>シヨウ</t>
    </rPh>
    <rPh sb="2" eb="4">
      <t>デンリョク</t>
    </rPh>
    <rPh sb="4" eb="5">
      <t>リョウ</t>
    </rPh>
    <phoneticPr fontId="2"/>
  </si>
  <si>
    <t>夏季</t>
    <rPh sb="0" eb="2">
      <t>カキ</t>
    </rPh>
    <phoneticPr fontId="4"/>
  </si>
  <si>
    <t>その他季</t>
    <rPh sb="2" eb="3">
      <t>タ</t>
    </rPh>
    <rPh sb="3" eb="4">
      <t>キ</t>
    </rPh>
    <phoneticPr fontId="4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</si>
  <si>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2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</si>
  <si>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2"/>
  </si>
  <si>
    <t>(A)</t>
    <phoneticPr fontId="4"/>
  </si>
  <si>
    <t>(B)</t>
    <phoneticPr fontId="4"/>
  </si>
  <si>
    <t>力率
割引率</t>
    <rPh sb="0" eb="1">
      <t>リキ</t>
    </rPh>
    <rPh sb="1" eb="2">
      <t>リツ</t>
    </rPh>
    <rPh sb="3" eb="5">
      <t>ワリビキ</t>
    </rPh>
    <rPh sb="5" eb="6">
      <t>リツ</t>
    </rPh>
    <phoneticPr fontId="2"/>
  </si>
  <si>
    <t>(C)</t>
    <phoneticPr fontId="4"/>
  </si>
  <si>
    <t>(E)</t>
    <phoneticPr fontId="4"/>
  </si>
  <si>
    <t>(F)</t>
    <phoneticPr fontId="4"/>
  </si>
  <si>
    <t>(H)</t>
    <phoneticPr fontId="4"/>
  </si>
  <si>
    <t>電力量料金</t>
    <phoneticPr fontId="2"/>
  </si>
  <si>
    <t>月額</t>
    <rPh sb="0" eb="2">
      <t>ゲツガク</t>
    </rPh>
    <phoneticPr fontId="2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</si>
  <si>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4"/>
  </si>
  <si>
    <t>※夏季は毎年7月1日から9月30日までの期間、その他季は夏季以外の期間とする。</t>
    <rPh sb="1" eb="3">
      <t>カキ</t>
    </rPh>
    <rPh sb="4" eb="6">
      <t>マイトシ</t>
    </rPh>
    <rPh sb="7" eb="8">
      <t>ガツ</t>
    </rPh>
    <rPh sb="9" eb="10">
      <t>ニチ</t>
    </rPh>
    <rPh sb="13" eb="14">
      <t>ガツ</t>
    </rPh>
    <rPh sb="16" eb="17">
      <t>ニチ</t>
    </rPh>
    <rPh sb="20" eb="22">
      <t>キカン</t>
    </rPh>
    <rPh sb="25" eb="26">
      <t>タ</t>
    </rPh>
    <rPh sb="26" eb="27">
      <t>キ</t>
    </rPh>
    <rPh sb="28" eb="30">
      <t>カキ</t>
    </rPh>
    <rPh sb="30" eb="32">
      <t>イガイ</t>
    </rPh>
    <rPh sb="33" eb="35">
      <t>キカン</t>
    </rPh>
    <phoneticPr fontId="4"/>
  </si>
  <si>
    <t>（様式第６号－１）</t>
    <rPh sb="1" eb="3">
      <t>ヨウシキ</t>
    </rPh>
    <rPh sb="3" eb="4">
      <t>ダイ</t>
    </rPh>
    <rPh sb="5" eb="6">
      <t>ゴウ</t>
    </rPh>
    <phoneticPr fontId="4"/>
  </si>
  <si>
    <t>（用紙Ａ４）</t>
    <rPh sb="1" eb="3">
      <t>ヨウシ</t>
    </rPh>
    <phoneticPr fontId="4"/>
  </si>
  <si>
    <t>(D)=(A)x(B)x(C)</t>
    <phoneticPr fontId="4"/>
  </si>
  <si>
    <t>(G)=(E)x(F)</t>
    <phoneticPr fontId="4"/>
  </si>
  <si>
    <t>2 基本料金</t>
    <rPh sb="2" eb="4">
      <t>キホン</t>
    </rPh>
    <rPh sb="4" eb="6">
      <t>リョウキン</t>
    </rPh>
    <phoneticPr fontId="2"/>
  </si>
  <si>
    <t>3 電力量料金</t>
    <rPh sb="2" eb="5">
      <t>デンリョクリョウ</t>
    </rPh>
    <rPh sb="5" eb="7">
      <t>リョウキン</t>
    </rPh>
    <phoneticPr fontId="2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</si>
  <si>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4"/>
  </si>
  <si>
    <t>税込み単価</t>
  </si>
  <si>
    <t>(I)</t>
    <phoneticPr fontId="4"/>
  </si>
  <si>
    <t>(J)=(H)x(I)</t>
    <phoneticPr fontId="4"/>
  </si>
  <si>
    <t>(K)=(G)+(J)</t>
    <phoneticPr fontId="4"/>
  </si>
  <si>
    <t>(L)=(D)+(K)</t>
    <phoneticPr fontId="4"/>
  </si>
  <si>
    <t>合計</t>
    <rPh sb="0" eb="2">
      <t>ゴウケイ</t>
    </rPh>
    <phoneticPr fontId="2"/>
  </si>
  <si>
    <t>※基本料金及び電力量料金は、計算後、掛け放しとし、各月電気料金（L）は計算した額を１円未満切り捨てとする。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4"/>
  </si>
  <si>
    <t>1年間の電力量料金　[円]  (M)</t>
    <rPh sb="1" eb="3">
      <t>ネンカン</t>
    </rPh>
    <rPh sb="4" eb="6">
      <t>デンリョク</t>
    </rPh>
    <rPh sb="6" eb="7">
      <t>リョウ</t>
    </rPh>
    <rPh sb="7" eb="9">
      <t>リョウキン</t>
    </rPh>
    <phoneticPr fontId="2"/>
  </si>
  <si>
    <t>※入札書記載金額（N）に１円未満の端数が生じたときは切り上げる。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4"/>
  </si>
  <si>
    <t>件名　：　群馬県計量検定所ほか６施設で使用する電気</t>
    <rPh sb="0" eb="2">
      <t>ケンメイ</t>
    </rPh>
    <rPh sb="5" eb="7">
      <t>グンマ</t>
    </rPh>
    <rPh sb="7" eb="8">
      <t>ケン</t>
    </rPh>
    <rPh sb="8" eb="10">
      <t>ケイリョウ</t>
    </rPh>
    <rPh sb="10" eb="13">
      <t>ケンテイジョ</t>
    </rPh>
    <rPh sb="16" eb="18">
      <t>シセツ</t>
    </rPh>
    <rPh sb="19" eb="21">
      <t>シヨウ</t>
    </rPh>
    <rPh sb="23" eb="25">
      <t>デンキ</t>
    </rPh>
    <phoneticPr fontId="2"/>
  </si>
  <si>
    <t>年間総額（M）</t>
    <rPh sb="0" eb="2">
      <t>ネンカン</t>
    </rPh>
    <rPh sb="2" eb="4">
      <t>ソウガク</t>
    </rPh>
    <phoneticPr fontId="2"/>
  </si>
  <si>
    <t>※電力量料金単価には燃料費等調整制度及び再生可能エネルギー電気の利用の促進に関する特別措置法に基づく賦課金は含めない。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4">
      <t>トウ</t>
    </rPh>
    <rPh sb="14" eb="16">
      <t>チョウセイ</t>
    </rPh>
    <rPh sb="16" eb="18">
      <t>セイド</t>
    </rPh>
    <rPh sb="18" eb="19">
      <t>オヨ</t>
    </rPh>
    <rPh sb="20" eb="22">
      <t>サイセイ</t>
    </rPh>
    <rPh sb="22" eb="24">
      <t>カノウ</t>
    </rPh>
    <rPh sb="29" eb="31">
      <t>デンキ</t>
    </rPh>
    <rPh sb="32" eb="34">
      <t>リヨウ</t>
    </rPh>
    <rPh sb="35" eb="37">
      <t>ソクシン</t>
    </rPh>
    <rPh sb="38" eb="39">
      <t>カン</t>
    </rPh>
    <rPh sb="41" eb="43">
      <t>トクベツ</t>
    </rPh>
    <rPh sb="43" eb="46">
      <t>ソチホウ</t>
    </rPh>
    <rPh sb="47" eb="48">
      <t>モト</t>
    </rPh>
    <rPh sb="50" eb="53">
      <t>フカキン</t>
    </rPh>
    <rPh sb="54" eb="5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</si>
</sst>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\ \ m&quot;月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メイリオ"/>
      <family val="3"/>
      <charset val="128"/>
    </font>
    <font>
      <b/>
      <sz val="20"/>
      <name val="メイリオ"/>
      <family val="3"/>
      <charset val="128"/>
    </font>
    <font>
      <b/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0" fontId="13" fillId="0" borderId="0" xfId="1" applyNumberFormat="1" applyFont="1" applyBorder="1" applyAlignment="1">
      <alignment vertical="center"/>
    </xf>
    <xf numFmtId="40" fontId="13" fillId="0" borderId="0" xfId="1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0" fontId="7" fillId="0" borderId="0" xfId="1" applyNumberFormat="1" applyFont="1" applyBorder="1" applyAlignment="1">
      <alignment horizontal="center" vertical="center"/>
    </xf>
    <xf numFmtId="40" fontId="7" fillId="0" borderId="1" xfId="1" applyNumberFormat="1" applyFont="1" applyBorder="1" applyAlignment="1">
      <alignment horizontal="center" vertical="center"/>
    </xf>
    <xf numFmtId="40" fontId="7" fillId="0" borderId="0" xfId="1" applyNumberFormat="1" applyFont="1" applyBorder="1" applyAlignment="1">
      <alignment vertical="center"/>
    </xf>
    <xf numFmtId="40" fontId="7" fillId="0" borderId="6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5" xfId="0" quotePrefix="1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0" fontId="7" fillId="0" borderId="36" xfId="1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7" fillId="0" borderId="11" xfId="0" applyFont="1" applyBorder="1">
      <alignment vertical="center"/>
    </xf>
    <xf numFmtId="2" fontId="7" fillId="2" borderId="36" xfId="0" applyNumberFormat="1" applyFont="1" applyFill="1" applyBorder="1" applyAlignment="1">
      <alignment horizontal="center" vertical="center"/>
    </xf>
    <xf numFmtId="40" fontId="7" fillId="2" borderId="11" xfId="1" applyNumberFormat="1" applyFont="1" applyFill="1" applyBorder="1" applyAlignment="1">
      <alignment horizontal="center" vertical="center"/>
    </xf>
    <xf numFmtId="38" fontId="7" fillId="2" borderId="11" xfId="1" applyNumberFormat="1" applyFont="1" applyFill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40" fontId="7" fillId="0" borderId="37" xfId="1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38" fontId="7" fillId="2" borderId="27" xfId="1" applyFont="1" applyFill="1" applyBorder="1" applyAlignment="1">
      <alignment horizontal="center" vertical="center"/>
    </xf>
    <xf numFmtId="0" fontId="7" fillId="0" borderId="30" xfId="0" applyFont="1" applyBorder="1">
      <alignment vertical="center"/>
    </xf>
    <xf numFmtId="2" fontId="7" fillId="2" borderId="37" xfId="0" applyNumberFormat="1" applyFont="1" applyFill="1" applyBorder="1" applyAlignment="1">
      <alignment horizontal="center" vertical="center"/>
    </xf>
    <xf numFmtId="38" fontId="7" fillId="2" borderId="30" xfId="1" applyNumberFormat="1" applyFont="1" applyFill="1" applyBorder="1" applyAlignment="1">
      <alignment horizontal="center" vertical="center"/>
    </xf>
    <xf numFmtId="0" fontId="7" fillId="0" borderId="34" xfId="0" applyFont="1" applyBorder="1">
      <alignment vertical="center"/>
    </xf>
    <xf numFmtId="2" fontId="7" fillId="0" borderId="37" xfId="0" applyNumberFormat="1" applyFont="1" applyFill="1" applyBorder="1" applyAlignment="1">
      <alignment horizontal="center" vertical="center"/>
    </xf>
    <xf numFmtId="40" fontId="7" fillId="2" borderId="30" xfId="1" applyNumberFormat="1" applyFont="1" applyFill="1" applyBorder="1" applyAlignment="1">
      <alignment horizontal="center" vertical="center"/>
    </xf>
    <xf numFmtId="40" fontId="7" fillId="2" borderId="37" xfId="1" applyNumberFormat="1" applyFont="1" applyFill="1" applyBorder="1" applyAlignment="1">
      <alignment horizontal="center" vertical="center"/>
    </xf>
    <xf numFmtId="0" fontId="7" fillId="0" borderId="37" xfId="0" applyFont="1" applyBorder="1">
      <alignment vertical="center"/>
    </xf>
    <xf numFmtId="40" fontId="7" fillId="0" borderId="38" xfId="1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7" fillId="0" borderId="31" xfId="0" applyFont="1" applyBorder="1">
      <alignment vertical="center"/>
    </xf>
    <xf numFmtId="2" fontId="7" fillId="2" borderId="38" xfId="0" applyNumberFormat="1" applyFont="1" applyFill="1" applyBorder="1" applyAlignment="1">
      <alignment horizontal="center" vertical="center"/>
    </xf>
    <xf numFmtId="40" fontId="7" fillId="2" borderId="31" xfId="1" applyNumberFormat="1" applyFont="1" applyFill="1" applyBorder="1" applyAlignment="1">
      <alignment horizontal="center" vertical="center"/>
    </xf>
    <xf numFmtId="38" fontId="7" fillId="2" borderId="32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40" fontId="7" fillId="0" borderId="24" xfId="1" applyNumberFormat="1" applyFont="1" applyBorder="1" applyAlignment="1">
      <alignment horizontal="center" vertical="center"/>
    </xf>
    <xf numFmtId="40" fontId="7" fillId="0" borderId="26" xfId="1" applyNumberFormat="1" applyFont="1" applyBorder="1" applyAlignment="1">
      <alignment horizontal="center" vertical="center"/>
    </xf>
    <xf numFmtId="40" fontId="7" fillId="0" borderId="17" xfId="1" applyNumberFormat="1" applyFont="1" applyBorder="1" applyAlignment="1">
      <alignment horizontal="center" vertical="center"/>
    </xf>
    <xf numFmtId="40" fontId="7" fillId="0" borderId="18" xfId="1" applyNumberFormat="1" applyFont="1" applyBorder="1" applyAlignment="1">
      <alignment horizontal="center" vertical="center"/>
    </xf>
    <xf numFmtId="40" fontId="7" fillId="0" borderId="19" xfId="1" applyNumberFormat="1" applyFont="1" applyBorder="1" applyAlignment="1">
      <alignment horizontal="center" vertical="center"/>
    </xf>
    <xf numFmtId="40" fontId="7" fillId="0" borderId="20" xfId="1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</cellXfs>
  <cellStyles count="13">
    <cellStyle name="パーセント 2" xfId="7" xr:uid="{4A410AFC-05EA-463C-A6BB-15A3C7AFCE70}"/>
    <cellStyle name="桁区切り" xfId="1" builtinId="6"/>
    <cellStyle name="桁区切り 2" xfId="6" xr:uid="{1E0EE8F3-C8A6-46E8-BB92-270A2325054B}"/>
    <cellStyle name="桁区切り 3" xfId="12" xr:uid="{00000000-0005-0000-0000-000035000000}"/>
    <cellStyle name="桁区切り 4" xfId="10" xr:uid="{00000000-0005-0000-0000-000030000000}"/>
    <cellStyle name="標準" xfId="0" builtinId="0"/>
    <cellStyle name="標準 2" xfId="4" xr:uid="{C863BBBF-7F20-4DB7-8644-3F3534DCE327}"/>
    <cellStyle name="標準 3" xfId="5" xr:uid="{F4AF227E-1B88-4CB0-BB5C-56642361CD90}"/>
    <cellStyle name="標準 4" xfId="8" xr:uid="{00000000-0005-0000-0000-000033000000}"/>
    <cellStyle name="標準 5" xfId="9" xr:uid="{00000000-0005-0000-0000-000037000000}"/>
    <cellStyle name="標準 6" xfId="11" xr:uid="{00000000-0005-0000-0000-000036000000}"/>
    <cellStyle name="標準 7" xfId="3" xr:uid="{00000000-0005-0000-0000-000033000000}"/>
    <cellStyle name="標準 8" xfId="2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view="pageBreakPreview" topLeftCell="A2" zoomScale="80" zoomScaleNormal="80" zoomScaleSheetLayoutView="80" workbookViewId="0">
      <selection activeCell="O11" sqref="O11"/>
    </sheetView>
  </sheetViews>
  <sheetFormatPr defaultColWidth="8.88671875" defaultRowHeight="13.2" x14ac:dyDescent="0.2"/>
  <cols>
    <col min="1" max="1" width="15.33203125" style="3" customWidth="1"/>
    <col min="2" max="3" width="12.109375" style="3" customWidth="1"/>
    <col min="4" max="4" width="9.109375" style="3" customWidth="1"/>
    <col min="5" max="5" width="17.109375" style="3" bestFit="1" customWidth="1"/>
    <col min="6" max="6" width="12.109375" style="3" bestFit="1" customWidth="1"/>
    <col min="7" max="7" width="11.77734375" style="3" customWidth="1"/>
    <col min="8" max="8" width="15" style="3" customWidth="1"/>
    <col min="9" max="9" width="10.77734375" style="3" customWidth="1"/>
    <col min="10" max="10" width="17" style="3" bestFit="1" customWidth="1"/>
    <col min="11" max="11" width="14.77734375" style="3" customWidth="1"/>
    <col min="12" max="12" width="14.33203125" style="3" customWidth="1"/>
    <col min="13" max="13" width="15.44140625" style="3" bestFit="1" customWidth="1"/>
    <col min="14" max="14" width="10.6640625" style="3" bestFit="1" customWidth="1"/>
    <col min="15" max="15" width="9.6640625" style="3" bestFit="1" customWidth="1"/>
    <col min="16" max="16" width="15.33203125" style="3" bestFit="1" customWidth="1"/>
    <col min="17" max="17" width="13.6640625" style="3" bestFit="1" customWidth="1"/>
    <col min="18" max="18" width="14.109375" style="3" bestFit="1" customWidth="1"/>
    <col min="19" max="16384" width="8.88671875" style="3"/>
  </cols>
  <sheetData>
    <row r="1" spans="1:18" ht="17.399999999999999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34</v>
      </c>
      <c r="O1" s="1"/>
      <c r="P1" s="1"/>
      <c r="Q1" s="1"/>
      <c r="R1" s="2"/>
    </row>
    <row r="2" spans="1:18" ht="28.8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4"/>
      <c r="O2" s="4"/>
      <c r="P2" s="4"/>
      <c r="Q2" s="4"/>
      <c r="R2" s="4"/>
    </row>
    <row r="3" spans="1:18" ht="18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26.4" x14ac:dyDescent="0.2">
      <c r="A4" s="6" t="s">
        <v>49</v>
      </c>
      <c r="B4" s="1"/>
      <c r="C4" s="1"/>
      <c r="D4" s="1"/>
      <c r="E4" s="1"/>
      <c r="F4" s="1"/>
      <c r="G4" s="1"/>
      <c r="H4" s="1"/>
      <c r="I4" s="1"/>
      <c r="J4" s="1"/>
      <c r="K4" s="7" t="s">
        <v>15</v>
      </c>
      <c r="L4" s="7"/>
      <c r="M4" s="7"/>
      <c r="N4" s="8"/>
      <c r="O4" s="8"/>
      <c r="P4" s="9"/>
    </row>
    <row r="5" spans="1:18" ht="11.25" customHeight="1" thickBot="1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8"/>
      <c r="M5" s="8"/>
      <c r="N5" s="8"/>
      <c r="O5" s="8"/>
      <c r="P5" s="10"/>
      <c r="Q5" s="10"/>
      <c r="R5" s="10"/>
    </row>
    <row r="6" spans="1:18" ht="22.2" thickBot="1" x14ac:dyDescent="0.25">
      <c r="A6" s="11" t="s">
        <v>39</v>
      </c>
      <c r="B6" s="1"/>
      <c r="C6" s="1"/>
      <c r="D6" s="1"/>
      <c r="E6" s="12" t="s">
        <v>40</v>
      </c>
      <c r="F6" s="1"/>
      <c r="G6" s="1"/>
      <c r="H6" s="1"/>
      <c r="I6" s="1"/>
      <c r="J6" s="1"/>
      <c r="K6" s="1"/>
      <c r="L6" s="8"/>
      <c r="M6" s="8"/>
      <c r="N6" s="8"/>
      <c r="O6" s="8"/>
      <c r="P6" s="10"/>
      <c r="Q6" s="10"/>
      <c r="R6" s="10"/>
    </row>
    <row r="7" spans="1:18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9.2" x14ac:dyDescent="0.2">
      <c r="A8" s="13" t="s">
        <v>37</v>
      </c>
      <c r="B8" s="14" t="str">
        <f>IF($E$6="税込み単価","（税込み金額で記入）","（税抜き金額で記入）")</f>
        <v>（税込み金額で記入）</v>
      </c>
      <c r="C8" s="14"/>
      <c r="D8" s="15"/>
      <c r="E8" s="16"/>
      <c r="F8" s="16"/>
      <c r="G8" s="16"/>
      <c r="H8" s="16"/>
      <c r="I8" s="16"/>
      <c r="J8" s="16"/>
      <c r="K8" s="1"/>
      <c r="L8" s="1"/>
      <c r="M8" s="1"/>
      <c r="N8" s="1"/>
      <c r="O8" s="1"/>
      <c r="P8" s="1"/>
      <c r="Q8" s="1"/>
      <c r="R8" s="1"/>
    </row>
    <row r="9" spans="1:18" ht="12.75" customHeight="1" thickBo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  <c r="L9" s="1"/>
      <c r="M9" s="1"/>
      <c r="N9" s="1"/>
      <c r="O9" s="1"/>
      <c r="P9" s="1"/>
      <c r="Q9" s="1"/>
      <c r="R9" s="1"/>
    </row>
    <row r="10" spans="1:18" ht="17.399999999999999" x14ac:dyDescent="0.2">
      <c r="A10" s="19" t="s">
        <v>7</v>
      </c>
      <c r="B10" s="88"/>
      <c r="C10" s="89"/>
      <c r="D10" s="18"/>
      <c r="E10" s="1"/>
      <c r="F10" s="1"/>
      <c r="G10" s="20"/>
      <c r="H10" s="20"/>
      <c r="I10" s="1"/>
      <c r="J10" s="1"/>
      <c r="K10" s="1"/>
      <c r="L10" s="1"/>
      <c r="M10" s="1"/>
      <c r="N10" s="1"/>
      <c r="O10" s="1"/>
    </row>
    <row r="11" spans="1:18" ht="18" thickBot="1" x14ac:dyDescent="0.25">
      <c r="A11" s="21" t="s">
        <v>2</v>
      </c>
      <c r="B11" s="90"/>
      <c r="C11" s="91"/>
      <c r="D11" s="18"/>
      <c r="E11" s="1"/>
      <c r="F11" s="20"/>
      <c r="G11" s="20"/>
      <c r="H11" s="20"/>
      <c r="I11" s="1"/>
      <c r="J11" s="1"/>
      <c r="K11" s="1"/>
      <c r="L11" s="1"/>
      <c r="M11" s="1"/>
      <c r="N11" s="1"/>
      <c r="O11" s="1"/>
    </row>
    <row r="12" spans="1:18" ht="10.5" customHeight="1" x14ac:dyDescent="0.2">
      <c r="A12" s="1"/>
      <c r="B12" s="1"/>
      <c r="C12" s="1"/>
      <c r="D12" s="1"/>
      <c r="E12" s="1"/>
      <c r="F12" s="2"/>
      <c r="G12" s="1"/>
      <c r="H12" s="1"/>
      <c r="I12" s="1"/>
      <c r="J12" s="1"/>
      <c r="K12" s="22"/>
      <c r="L12" s="1"/>
      <c r="M12" s="1"/>
      <c r="N12" s="1"/>
      <c r="O12" s="1"/>
      <c r="P12" s="1"/>
      <c r="Q12" s="1"/>
      <c r="R12" s="1"/>
    </row>
    <row r="13" spans="1:18" ht="19.2" x14ac:dyDescent="0.2">
      <c r="A13" s="11" t="s">
        <v>38</v>
      </c>
      <c r="B13" s="14" t="str">
        <f>IF($E$6="税込み単価","（税込み金額で記入）","（税抜き金額で記入）")</f>
        <v>（税込み金額で記入）</v>
      </c>
      <c r="C13" s="14"/>
      <c r="D13" s="1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7.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7.399999999999999" x14ac:dyDescent="0.2">
      <c r="A15" s="23" t="s">
        <v>4</v>
      </c>
      <c r="B15" s="92" t="s">
        <v>8</v>
      </c>
      <c r="C15" s="93"/>
      <c r="D15" s="92" t="s">
        <v>9</v>
      </c>
      <c r="E15" s="94"/>
      <c r="F15" s="1"/>
      <c r="G15" s="1"/>
      <c r="H15" s="24"/>
      <c r="I15" s="24"/>
      <c r="J15" s="24"/>
      <c r="K15" s="25"/>
      <c r="L15" s="25"/>
      <c r="M15" s="24"/>
      <c r="N15" s="24"/>
      <c r="O15" s="24"/>
      <c r="P15" s="24"/>
      <c r="Q15" s="24"/>
      <c r="R15" s="1"/>
    </row>
    <row r="16" spans="1:18" ht="18" thickBot="1" x14ac:dyDescent="0.25">
      <c r="A16" s="26" t="s">
        <v>13</v>
      </c>
      <c r="B16" s="84"/>
      <c r="C16" s="85"/>
      <c r="D16" s="86"/>
      <c r="E16" s="87"/>
      <c r="F16" s="1"/>
      <c r="G16" s="1"/>
      <c r="H16" s="24"/>
      <c r="I16" s="24"/>
      <c r="J16" s="24"/>
      <c r="K16" s="25"/>
      <c r="L16" s="25"/>
      <c r="M16" s="24"/>
      <c r="N16" s="24"/>
      <c r="O16" s="24"/>
      <c r="P16" s="24"/>
      <c r="Q16" s="24"/>
      <c r="R16" s="1"/>
    </row>
    <row r="17" spans="1:18" ht="17.399999999999999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7"/>
      <c r="L17" s="18"/>
      <c r="M17" s="24"/>
      <c r="N17" s="24"/>
      <c r="O17" s="24"/>
      <c r="P17" s="24"/>
      <c r="Q17" s="24"/>
      <c r="R17" s="1"/>
    </row>
    <row r="18" spans="1:18" ht="17.399999999999999" x14ac:dyDescent="0.2">
      <c r="A18" s="98" t="s">
        <v>0</v>
      </c>
      <c r="B18" s="101" t="s">
        <v>20</v>
      </c>
      <c r="C18" s="102"/>
      <c r="D18" s="102"/>
      <c r="E18" s="103"/>
      <c r="F18" s="101" t="s">
        <v>21</v>
      </c>
      <c r="G18" s="102"/>
      <c r="H18" s="102"/>
      <c r="I18" s="102"/>
      <c r="J18" s="102"/>
      <c r="K18" s="102"/>
      <c r="L18" s="103"/>
      <c r="M18" s="28" t="s">
        <v>45</v>
      </c>
    </row>
    <row r="19" spans="1:18" ht="18.75" customHeight="1" x14ac:dyDescent="0.2">
      <c r="A19" s="99"/>
      <c r="B19" s="101" t="s">
        <v>16</v>
      </c>
      <c r="C19" s="102"/>
      <c r="D19" s="102"/>
      <c r="E19" s="103"/>
      <c r="F19" s="104" t="s">
        <v>18</v>
      </c>
      <c r="G19" s="105"/>
      <c r="H19" s="106"/>
      <c r="I19" s="101" t="s">
        <v>19</v>
      </c>
      <c r="J19" s="102"/>
      <c r="K19" s="102"/>
      <c r="L19" s="29"/>
      <c r="M19" s="79" t="s">
        <v>6</v>
      </c>
    </row>
    <row r="20" spans="1:18" ht="18.75" customHeight="1" x14ac:dyDescent="0.2">
      <c r="A20" s="99"/>
      <c r="B20" s="30" t="s">
        <v>3</v>
      </c>
      <c r="C20" s="31" t="s">
        <v>12</v>
      </c>
      <c r="D20" s="107" t="s">
        <v>24</v>
      </c>
      <c r="E20" s="32" t="s">
        <v>30</v>
      </c>
      <c r="F20" s="33" t="s">
        <v>17</v>
      </c>
      <c r="G20" s="34" t="s">
        <v>12</v>
      </c>
      <c r="H20" s="35" t="s">
        <v>29</v>
      </c>
      <c r="I20" s="33" t="s">
        <v>17</v>
      </c>
      <c r="J20" s="34" t="s">
        <v>12</v>
      </c>
      <c r="K20" s="36" t="s">
        <v>29</v>
      </c>
      <c r="L20" s="79" t="s">
        <v>14</v>
      </c>
      <c r="M20" s="95"/>
    </row>
    <row r="21" spans="1:18" ht="18.75" customHeight="1" x14ac:dyDescent="0.2">
      <c r="A21" s="99"/>
      <c r="B21" s="30" t="s">
        <v>10</v>
      </c>
      <c r="C21" s="37" t="s">
        <v>11</v>
      </c>
      <c r="D21" s="108"/>
      <c r="E21" s="32" t="s">
        <v>11</v>
      </c>
      <c r="F21" s="33" t="s">
        <v>5</v>
      </c>
      <c r="G21" s="37" t="s">
        <v>13</v>
      </c>
      <c r="H21" s="38" t="s">
        <v>6</v>
      </c>
      <c r="I21" s="33" t="s">
        <v>5</v>
      </c>
      <c r="J21" s="37" t="s">
        <v>13</v>
      </c>
      <c r="K21" s="38" t="s">
        <v>6</v>
      </c>
      <c r="L21" s="79" t="s">
        <v>11</v>
      </c>
      <c r="M21" s="95"/>
    </row>
    <row r="22" spans="1:18" ht="18.75" customHeight="1" x14ac:dyDescent="0.2">
      <c r="A22" s="100"/>
      <c r="B22" s="39" t="s">
        <v>22</v>
      </c>
      <c r="C22" s="40" t="s">
        <v>23</v>
      </c>
      <c r="D22" s="41" t="s">
        <v>25</v>
      </c>
      <c r="E22" s="42" t="s">
        <v>35</v>
      </c>
      <c r="F22" s="43" t="s">
        <v>26</v>
      </c>
      <c r="G22" s="40" t="s">
        <v>27</v>
      </c>
      <c r="H22" s="44" t="s">
        <v>36</v>
      </c>
      <c r="I22" s="43" t="s">
        <v>28</v>
      </c>
      <c r="J22" s="40" t="s">
        <v>41</v>
      </c>
      <c r="K22" s="44" t="s">
        <v>42</v>
      </c>
      <c r="L22" s="80" t="s">
        <v>43</v>
      </c>
      <c r="M22" s="80" t="s">
        <v>44</v>
      </c>
    </row>
    <row r="23" spans="1:18" ht="17.399999999999999" x14ac:dyDescent="0.2">
      <c r="A23" s="81">
        <v>46113</v>
      </c>
      <c r="B23" s="82">
        <v>1853</v>
      </c>
      <c r="C23" s="45" t="str">
        <f>IF($B$10="","",$B$10)</f>
        <v/>
      </c>
      <c r="D23" s="45">
        <v>0.85</v>
      </c>
      <c r="E23" s="46" t="str">
        <f>IF(C23="","",B23*C23*D23)</f>
        <v/>
      </c>
      <c r="F23" s="47"/>
      <c r="G23" s="48"/>
      <c r="H23" s="49"/>
      <c r="I23" s="47">
        <v>201792</v>
      </c>
      <c r="J23" s="50" t="str">
        <f>IF($D$16="","",$D$16)</f>
        <v/>
      </c>
      <c r="K23" s="51" t="str">
        <f>IF(J23="","",ROUNDDOWN(I23*J23,2))</f>
        <v/>
      </c>
      <c r="L23" s="52" t="str">
        <f>K23</f>
        <v/>
      </c>
      <c r="M23" s="53" t="str">
        <f>IF(L23="","",INT(+E23+L23))</f>
        <v/>
      </c>
    </row>
    <row r="24" spans="1:18" ht="17.399999999999999" x14ac:dyDescent="0.2">
      <c r="A24" s="81">
        <v>46143</v>
      </c>
      <c r="B24" s="82">
        <f>$B$23</f>
        <v>1853</v>
      </c>
      <c r="C24" s="54" t="str">
        <f t="shared" ref="C24:C34" si="0">IF($B$10="","",$B$10)</f>
        <v/>
      </c>
      <c r="D24" s="55">
        <v>0.85</v>
      </c>
      <c r="E24" s="46" t="str">
        <f>IF(C24="","",B24*C24*D24)</f>
        <v/>
      </c>
      <c r="F24" s="56"/>
      <c r="G24" s="48"/>
      <c r="H24" s="57"/>
      <c r="I24" s="56">
        <v>256322</v>
      </c>
      <c r="J24" s="58" t="str">
        <f t="shared" ref="J24:J25" si="1">IF($D$16="","",$D$16)</f>
        <v/>
      </c>
      <c r="K24" s="51" t="str">
        <f t="shared" ref="K24:K25" si="2">IF(J24="","",ROUNDDOWN(I24*J24,2))</f>
        <v/>
      </c>
      <c r="L24" s="59" t="str">
        <f t="shared" ref="L24:L25" si="3">K24</f>
        <v/>
      </c>
      <c r="M24" s="53" t="str">
        <f t="shared" ref="M24:M34" si="4">IF(L24="","",INT(+E24+L24))</f>
        <v/>
      </c>
    </row>
    <row r="25" spans="1:18" ht="17.399999999999999" x14ac:dyDescent="0.2">
      <c r="A25" s="81">
        <v>46174</v>
      </c>
      <c r="B25" s="82">
        <f t="shared" ref="B25:B33" si="5">$B$23</f>
        <v>1853</v>
      </c>
      <c r="C25" s="54" t="str">
        <f t="shared" si="0"/>
        <v/>
      </c>
      <c r="D25" s="55">
        <v>0.85</v>
      </c>
      <c r="E25" s="46" t="str">
        <f>IF(C25="","",B25*C25*D25)</f>
        <v/>
      </c>
      <c r="F25" s="47"/>
      <c r="G25" s="60"/>
      <c r="H25" s="49"/>
      <c r="I25" s="56">
        <v>298662</v>
      </c>
      <c r="J25" s="58" t="str">
        <f t="shared" si="1"/>
        <v/>
      </c>
      <c r="K25" s="51" t="str">
        <f t="shared" si="2"/>
        <v/>
      </c>
      <c r="L25" s="59" t="str">
        <f t="shared" si="3"/>
        <v/>
      </c>
      <c r="M25" s="53" t="str">
        <f t="shared" si="4"/>
        <v/>
      </c>
    </row>
    <row r="26" spans="1:18" ht="17.399999999999999" x14ac:dyDescent="0.2">
      <c r="A26" s="81">
        <v>46204</v>
      </c>
      <c r="B26" s="82">
        <f t="shared" si="5"/>
        <v>1853</v>
      </c>
      <c r="C26" s="54" t="str">
        <f t="shared" si="0"/>
        <v/>
      </c>
      <c r="D26" s="55">
        <v>0.85</v>
      </c>
      <c r="E26" s="46" t="str">
        <f>IF(C26="","",B26*C26*D26)</f>
        <v/>
      </c>
      <c r="F26" s="56">
        <v>368168</v>
      </c>
      <c r="G26" s="61" t="str">
        <f>IF($B$16="","",$B$16)</f>
        <v/>
      </c>
      <c r="H26" s="62" t="str">
        <f>IF(G26="","",ROUNDDOWN(F26*G26,2))</f>
        <v/>
      </c>
      <c r="I26" s="56"/>
      <c r="J26" s="63"/>
      <c r="K26" s="62"/>
      <c r="L26" s="59" t="str">
        <f>H26</f>
        <v/>
      </c>
      <c r="M26" s="53" t="str">
        <f t="shared" si="4"/>
        <v/>
      </c>
    </row>
    <row r="27" spans="1:18" ht="17.399999999999999" x14ac:dyDescent="0.2">
      <c r="A27" s="81">
        <v>46235</v>
      </c>
      <c r="B27" s="82">
        <f t="shared" si="5"/>
        <v>1853</v>
      </c>
      <c r="C27" s="54" t="str">
        <f t="shared" si="0"/>
        <v/>
      </c>
      <c r="D27" s="55">
        <v>0.85</v>
      </c>
      <c r="E27" s="46" t="str">
        <f>IF(C27="","",B27*C27*D27)</f>
        <v/>
      </c>
      <c r="F27" s="56">
        <v>366619</v>
      </c>
      <c r="G27" s="61" t="str">
        <f t="shared" ref="G27:G28" si="6">IF($B$16="","",$B$16)</f>
        <v/>
      </c>
      <c r="H27" s="62" t="str">
        <f t="shared" ref="H27:H28" si="7">IF(G27="","",ROUNDDOWN(F27*G27,2))</f>
        <v/>
      </c>
      <c r="I27" s="56"/>
      <c r="J27" s="63"/>
      <c r="K27" s="62"/>
      <c r="L27" s="59" t="str">
        <f t="shared" ref="L27:L28" si="8">H27</f>
        <v/>
      </c>
      <c r="M27" s="53" t="str">
        <f t="shared" si="4"/>
        <v/>
      </c>
    </row>
    <row r="28" spans="1:18" ht="17.399999999999999" x14ac:dyDescent="0.2">
      <c r="A28" s="81">
        <v>46266</v>
      </c>
      <c r="B28" s="82">
        <f t="shared" si="5"/>
        <v>1853</v>
      </c>
      <c r="C28" s="54" t="str">
        <f t="shared" si="0"/>
        <v/>
      </c>
      <c r="D28" s="55">
        <v>0.85</v>
      </c>
      <c r="E28" s="46" t="str">
        <f t="shared" ref="E28:E34" si="9">IF(C28="","",B28*C28*D28)</f>
        <v/>
      </c>
      <c r="F28" s="56">
        <v>350150</v>
      </c>
      <c r="G28" s="61" t="str">
        <f t="shared" si="6"/>
        <v/>
      </c>
      <c r="H28" s="62" t="str">
        <f t="shared" si="7"/>
        <v/>
      </c>
      <c r="I28" s="56"/>
      <c r="J28" s="63"/>
      <c r="K28" s="62"/>
      <c r="L28" s="59" t="str">
        <f t="shared" si="8"/>
        <v/>
      </c>
      <c r="M28" s="53" t="str">
        <f t="shared" si="4"/>
        <v/>
      </c>
    </row>
    <row r="29" spans="1:18" ht="17.399999999999999" x14ac:dyDescent="0.2">
      <c r="A29" s="81">
        <v>46296</v>
      </c>
      <c r="B29" s="82">
        <f t="shared" si="5"/>
        <v>1853</v>
      </c>
      <c r="C29" s="54" t="str">
        <f t="shared" si="0"/>
        <v/>
      </c>
      <c r="D29" s="55">
        <v>0.85</v>
      </c>
      <c r="E29" s="46" t="str">
        <f t="shared" si="9"/>
        <v/>
      </c>
      <c r="F29" s="56"/>
      <c r="G29" s="64"/>
      <c r="H29" s="57"/>
      <c r="I29" s="56">
        <v>282714</v>
      </c>
      <c r="J29" s="58" t="str">
        <f t="shared" ref="J29:J34" si="10">IF($D$16="","",$D$16)</f>
        <v/>
      </c>
      <c r="K29" s="62" t="str">
        <f t="shared" ref="K29:K34" si="11">IF(J29="","",ROUNDDOWN(I29*J29,2))</f>
        <v/>
      </c>
      <c r="L29" s="59" t="str">
        <f t="shared" ref="L29:L34" si="12">K29</f>
        <v/>
      </c>
      <c r="M29" s="53" t="str">
        <f t="shared" si="4"/>
        <v/>
      </c>
    </row>
    <row r="30" spans="1:18" ht="17.399999999999999" x14ac:dyDescent="0.2">
      <c r="A30" s="81">
        <v>46327</v>
      </c>
      <c r="B30" s="82">
        <f t="shared" si="5"/>
        <v>1853</v>
      </c>
      <c r="C30" s="54" t="str">
        <f t="shared" si="0"/>
        <v/>
      </c>
      <c r="D30" s="55">
        <v>0.85</v>
      </c>
      <c r="E30" s="46" t="str">
        <f t="shared" si="9"/>
        <v/>
      </c>
      <c r="F30" s="56"/>
      <c r="G30" s="64"/>
      <c r="H30" s="57"/>
      <c r="I30" s="56">
        <v>277335</v>
      </c>
      <c r="J30" s="58" t="str">
        <f t="shared" si="10"/>
        <v/>
      </c>
      <c r="K30" s="62" t="str">
        <f t="shared" si="11"/>
        <v/>
      </c>
      <c r="L30" s="59" t="str">
        <f t="shared" si="12"/>
        <v/>
      </c>
      <c r="M30" s="53" t="str">
        <f t="shared" si="4"/>
        <v/>
      </c>
    </row>
    <row r="31" spans="1:18" ht="17.399999999999999" x14ac:dyDescent="0.2">
      <c r="A31" s="81">
        <v>46357</v>
      </c>
      <c r="B31" s="82">
        <f t="shared" si="5"/>
        <v>1853</v>
      </c>
      <c r="C31" s="54" t="str">
        <f t="shared" si="0"/>
        <v/>
      </c>
      <c r="D31" s="55">
        <v>0.85</v>
      </c>
      <c r="E31" s="46" t="str">
        <f t="shared" si="9"/>
        <v/>
      </c>
      <c r="F31" s="56"/>
      <c r="G31" s="64"/>
      <c r="H31" s="57"/>
      <c r="I31" s="56">
        <v>361027</v>
      </c>
      <c r="J31" s="58" t="str">
        <f t="shared" si="10"/>
        <v/>
      </c>
      <c r="K31" s="62" t="str">
        <f t="shared" si="11"/>
        <v/>
      </c>
      <c r="L31" s="59" t="str">
        <f t="shared" si="12"/>
        <v/>
      </c>
      <c r="M31" s="53" t="str">
        <f t="shared" si="4"/>
        <v/>
      </c>
    </row>
    <row r="32" spans="1:18" ht="17.399999999999999" x14ac:dyDescent="0.2">
      <c r="A32" s="81">
        <v>46388</v>
      </c>
      <c r="B32" s="82">
        <f t="shared" si="5"/>
        <v>1853</v>
      </c>
      <c r="C32" s="54" t="str">
        <f t="shared" si="0"/>
        <v/>
      </c>
      <c r="D32" s="55">
        <v>0.85</v>
      </c>
      <c r="E32" s="46" t="str">
        <f t="shared" si="9"/>
        <v/>
      </c>
      <c r="F32" s="56"/>
      <c r="G32" s="64"/>
      <c r="H32" s="57"/>
      <c r="I32" s="56">
        <v>343191</v>
      </c>
      <c r="J32" s="58" t="str">
        <f t="shared" si="10"/>
        <v/>
      </c>
      <c r="K32" s="62" t="str">
        <f t="shared" si="11"/>
        <v/>
      </c>
      <c r="L32" s="59" t="str">
        <f t="shared" si="12"/>
        <v/>
      </c>
      <c r="M32" s="53" t="str">
        <f t="shared" si="4"/>
        <v/>
      </c>
    </row>
    <row r="33" spans="1:18" ht="17.399999999999999" x14ac:dyDescent="0.2">
      <c r="A33" s="81">
        <v>46419</v>
      </c>
      <c r="B33" s="82">
        <f t="shared" si="5"/>
        <v>1853</v>
      </c>
      <c r="C33" s="54" t="str">
        <f t="shared" si="0"/>
        <v/>
      </c>
      <c r="D33" s="55">
        <v>0.85</v>
      </c>
      <c r="E33" s="46" t="str">
        <f t="shared" si="9"/>
        <v/>
      </c>
      <c r="F33" s="56"/>
      <c r="G33" s="64"/>
      <c r="H33" s="57"/>
      <c r="I33" s="56">
        <v>358791</v>
      </c>
      <c r="J33" s="58" t="str">
        <f t="shared" si="10"/>
        <v/>
      </c>
      <c r="K33" s="62" t="str">
        <f t="shared" si="11"/>
        <v/>
      </c>
      <c r="L33" s="59" t="str">
        <f t="shared" si="12"/>
        <v/>
      </c>
      <c r="M33" s="53" t="str">
        <f t="shared" si="4"/>
        <v/>
      </c>
    </row>
    <row r="34" spans="1:18" ht="17.399999999999999" x14ac:dyDescent="0.2">
      <c r="A34" s="81">
        <v>46447</v>
      </c>
      <c r="B34" s="82">
        <f>$B$23</f>
        <v>1853</v>
      </c>
      <c r="C34" s="65" t="str">
        <f t="shared" si="0"/>
        <v/>
      </c>
      <c r="D34" s="66">
        <v>0.85</v>
      </c>
      <c r="E34" s="67" t="str">
        <f t="shared" si="9"/>
        <v/>
      </c>
      <c r="F34" s="68"/>
      <c r="G34" s="69"/>
      <c r="H34" s="70"/>
      <c r="I34" s="68">
        <v>333303</v>
      </c>
      <c r="J34" s="71" t="str">
        <f t="shared" si="10"/>
        <v/>
      </c>
      <c r="K34" s="72" t="str">
        <f t="shared" si="11"/>
        <v/>
      </c>
      <c r="L34" s="73" t="str">
        <f t="shared" si="12"/>
        <v/>
      </c>
      <c r="M34" s="53" t="str">
        <f t="shared" si="4"/>
        <v/>
      </c>
    </row>
    <row r="35" spans="1:18" ht="17.399999999999999" x14ac:dyDescent="0.2">
      <c r="A35" s="74" t="s">
        <v>47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6" t="str">
        <f>IF(L23="","",SUM(M23:M34))</f>
        <v/>
      </c>
    </row>
    <row r="36" spans="1:18" ht="3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77"/>
    </row>
    <row r="37" spans="1:18" ht="3" customHeight="1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2.8" thickTop="1" thickBot="1" x14ac:dyDescent="0.25">
      <c r="A38" s="78" t="s">
        <v>50</v>
      </c>
      <c r="B38" s="78"/>
      <c r="C38" s="78"/>
      <c r="D38" s="78"/>
      <c r="E38" s="78"/>
      <c r="F38" s="1"/>
      <c r="G38" s="96" t="str">
        <f>M35</f>
        <v/>
      </c>
      <c r="H38" s="97"/>
      <c r="I38" s="78" t="str">
        <f>IF($E$6="税抜き単価","＝入札書記載金額","")</f>
        <v/>
      </c>
      <c r="J38" s="78"/>
      <c r="K38" s="1"/>
      <c r="L38" s="1"/>
      <c r="M38" s="1"/>
      <c r="N38" s="1"/>
      <c r="O38" s="1"/>
      <c r="P38" s="1"/>
      <c r="Q38" s="1"/>
      <c r="R38" s="1"/>
    </row>
    <row r="39" spans="1:18" ht="22.8" thickTop="1" thickBot="1" x14ac:dyDescent="0.25">
      <c r="A39" s="78" t="str">
        <f>IF($E$6="税抜き単価","","入札金額（N）＝（M）の110分の100に相当する金額")</f>
        <v>入札金額（N）＝（M）の110分の100に相当する金額</v>
      </c>
      <c r="B39" s="78"/>
      <c r="C39" s="78"/>
      <c r="D39" s="78"/>
      <c r="E39" s="78"/>
      <c r="F39" s="1"/>
      <c r="G39" s="96" t="str">
        <f>IF($E$6="税抜き単価","",(IF(G38="","",ROUNDUP(G38/110*100,0))))</f>
        <v/>
      </c>
      <c r="H39" s="97"/>
      <c r="I39" s="78" t="str">
        <f>IF($E$6="税込み単価","＝入札書記載金額","")</f>
        <v>＝入札書記載金額</v>
      </c>
      <c r="J39" s="78"/>
      <c r="K39" s="1"/>
      <c r="L39" s="1"/>
      <c r="M39" s="1"/>
      <c r="N39" s="1"/>
      <c r="O39" s="1"/>
      <c r="P39" s="1"/>
      <c r="Q39" s="1"/>
      <c r="R39" s="1"/>
    </row>
    <row r="40" spans="1:18" ht="1.5" customHeight="1" thickTop="1" x14ac:dyDescent="0.2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</row>
    <row r="41" spans="1:18" ht="1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7.399999999999999" x14ac:dyDescent="0.2">
      <c r="A42" s="1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7.399999999999999" x14ac:dyDescent="0.2">
      <c r="A43" s="1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7.399999999999999" x14ac:dyDescent="0.2">
      <c r="A44" s="1" t="s">
        <v>51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7.399999999999999" x14ac:dyDescent="0.2">
      <c r="A45" s="1" t="s">
        <v>46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7.399999999999999" x14ac:dyDescent="0.2">
      <c r="A46" s="1" t="s">
        <v>48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</sheetData>
  <mergeCells count="16">
    <mergeCell ref="M20:M21"/>
    <mergeCell ref="G38:H38"/>
    <mergeCell ref="G39:H39"/>
    <mergeCell ref="A18:A22"/>
    <mergeCell ref="F18:L18"/>
    <mergeCell ref="B19:E19"/>
    <mergeCell ref="F19:H19"/>
    <mergeCell ref="I19:K19"/>
    <mergeCell ref="D20:D21"/>
    <mergeCell ref="B18:E18"/>
    <mergeCell ref="A2:M2"/>
    <mergeCell ref="B16:C16"/>
    <mergeCell ref="D16:E16"/>
    <mergeCell ref="B10:C11"/>
    <mergeCell ref="B15:C15"/>
    <mergeCell ref="D15:E15"/>
  </mergeCells>
  <phoneticPr fontId="4"/>
  <dataValidations count="1">
    <dataValidation type="list" allowBlank="1" showInputMessage="1" showErrorMessage="1" sqref="E6" xr:uid="{00000000-0002-0000-0000-000000000000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2017-12-11T05:26:49Z</dcterms:created>
  <dcterms:modified xsi:type="dcterms:W3CDTF">2025-12-09T10:21:39Z</dcterms:modified>
</cp:coreProperties>
</file>