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10.1.56.90\share\ð5\00課共有\99-1処遇改善加算関係\R07\02_実績報告書\01_実績報告作成依頼\03_国から再々送付（R7.7.10）\HP掲載用\"/>
    </mc:Choice>
  </mc:AlternateContent>
  <xr:revisionPtr revIDLastSave="0" documentId="14_{A61AB016-67F8-40DF-9AD7-C8BCDB738FD4}" xr6:coauthVersionLast="47" xr6:coauthVersionMax="47" xr10:uidLastSave="{00000000-0000-0000-0000-000000000000}"/>
  <bookViews>
    <workbookView xWindow="-110" yWindow="-110" windowWidth="19420" windowHeight="1042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<sst xmlns="http://schemas.openxmlformats.org/spreadsheetml/2006/main" count="4444" uniqueCount="2282">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</sst>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176" fontId="21" fillId="0" borderId="1"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9">
    <dxf>
      <fill>
        <patternFill>
          <bgColor theme="0"/>
        </patternFill>
      </fill>
    </dxf>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7634" y="688971"/>
          <a:ext cx="3844916"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48907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7509" y="36049239"/>
              <a:ext cx="165677" cy="1854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7509" y="39456591"/>
              <a:ext cx="16567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7509" y="37753636"/>
              <a:ext cx="165677" cy="3579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124</xdr:row>
          <xdr:rowOff>336550</xdr:rowOff>
        </xdr:from>
        <xdr:to>
          <xdr:col>2</xdr:col>
          <xdr:colOff>31750</xdr:colOff>
          <xdr:row>127</xdr:row>
          <xdr:rowOff>31750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67509" y="35858739"/>
              <a:ext cx="165677" cy="19234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67509" y="37580455"/>
              <a:ext cx="165677" cy="294409"/>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67509" y="35858739"/>
              <a:ext cx="165677" cy="19234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67509" y="37580455"/>
              <a:ext cx="165677" cy="294409"/>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7509" y="21965227"/>
              <a:ext cx="165677" cy="3108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7509" y="24534091"/>
              <a:ext cx="165677" cy="3397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27466636"/>
              <a:ext cx="165677" cy="265546"/>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678990" y="269904"/>
          <a:ext cx="6946919" cy="1014390"/>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2236" y="27010591"/>
              <a:ext cx="165678" cy="7215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2236" y="27010591"/>
              <a:ext cx="165678" cy="721591"/>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196850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87</xdr:row>
          <xdr:rowOff>196850</xdr:rowOff>
        </xdr:from>
        <xdr:to>
          <xdr:col>3</xdr:col>
          <xdr:colOff>184150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94</xdr:row>
          <xdr:rowOff>25400</xdr:rowOff>
        </xdr:from>
        <xdr:to>
          <xdr:col>3</xdr:col>
          <xdr:colOff>184150</xdr:colOff>
          <xdr:row>94</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273050</xdr:rowOff>
        </xdr:from>
        <xdr:to>
          <xdr:col>8</xdr:col>
          <xdr:colOff>76200</xdr:colOff>
          <xdr:row>97</xdr:row>
          <xdr:rowOff>158750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234950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102</xdr:row>
          <xdr:rowOff>25400</xdr:rowOff>
        </xdr:from>
        <xdr:to>
          <xdr:col>14</xdr:col>
          <xdr:colOff>0</xdr:colOff>
          <xdr:row>103</xdr:row>
          <xdr:rowOff>31750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105</xdr:row>
          <xdr:rowOff>190500</xdr:rowOff>
        </xdr:from>
        <xdr:to>
          <xdr:col>2</xdr:col>
          <xdr:colOff>177800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63500</xdr:rowOff>
        </xdr:from>
        <xdr:to>
          <xdr:col>7</xdr:col>
          <xdr:colOff>76200</xdr:colOff>
          <xdr:row>108</xdr:row>
          <xdr:rowOff>298450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109</xdr:row>
          <xdr:rowOff>139700</xdr:rowOff>
        </xdr:from>
        <xdr:to>
          <xdr:col>7</xdr:col>
          <xdr:colOff>76200</xdr:colOff>
          <xdr:row>109</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110</xdr:row>
          <xdr:rowOff>120650</xdr:rowOff>
        </xdr:from>
        <xdr:to>
          <xdr:col>7</xdr:col>
          <xdr:colOff>63500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121</xdr:row>
          <xdr:rowOff>215900</xdr:rowOff>
        </xdr:from>
        <xdr:to>
          <xdr:col>3</xdr:col>
          <xdr:colOff>63500</xdr:colOff>
          <xdr:row>123</xdr:row>
          <xdr:rowOff>31750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122</xdr:row>
          <xdr:rowOff>190500</xdr:rowOff>
        </xdr:from>
        <xdr:to>
          <xdr:col>3</xdr:col>
          <xdr:colOff>63500</xdr:colOff>
          <xdr:row>124</xdr:row>
          <xdr:rowOff>31750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124</xdr:row>
          <xdr:rowOff>44450</xdr:rowOff>
        </xdr:from>
        <xdr:to>
          <xdr:col>3</xdr:col>
          <xdr:colOff>63500</xdr:colOff>
          <xdr:row>124</xdr:row>
          <xdr:rowOff>298450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124</xdr:row>
          <xdr:rowOff>330200</xdr:rowOff>
        </xdr:from>
        <xdr:to>
          <xdr:col>3</xdr:col>
          <xdr:colOff>69850</xdr:colOff>
          <xdr:row>125</xdr:row>
          <xdr:rowOff>222250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67509" y="35858739"/>
              <a:ext cx="165677" cy="19234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67509" y="37580455"/>
              <a:ext cx="165677"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158750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158750</xdr:rowOff>
        </xdr:from>
        <xdr:to>
          <xdr:col>6</xdr:col>
          <xdr:colOff>0</xdr:colOff>
          <xdr:row>137</xdr:row>
          <xdr:rowOff>31750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31750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31750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234950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298450</xdr:rowOff>
        </xdr:from>
        <xdr:to>
          <xdr:col>6</xdr:col>
          <xdr:colOff>0</xdr:colOff>
          <xdr:row>141</xdr:row>
          <xdr:rowOff>31750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146050</xdr:rowOff>
        </xdr:from>
        <xdr:to>
          <xdr:col>6</xdr:col>
          <xdr:colOff>0</xdr:colOff>
          <xdr:row>142</xdr:row>
          <xdr:rowOff>31750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158750</xdr:rowOff>
        </xdr:from>
        <xdr:to>
          <xdr:col>6</xdr:col>
          <xdr:colOff>0</xdr:colOff>
          <xdr:row>143</xdr:row>
          <xdr:rowOff>6350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184150</xdr:rowOff>
        </xdr:from>
        <xdr:to>
          <xdr:col>6</xdr:col>
          <xdr:colOff>0</xdr:colOff>
          <xdr:row>144</xdr:row>
          <xdr:rowOff>31750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31750</xdr:rowOff>
        </xdr:from>
        <xdr:to>
          <xdr:col>6</xdr:col>
          <xdr:colOff>0</xdr:colOff>
          <xdr:row>144</xdr:row>
          <xdr:rowOff>234950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31750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145</xdr:row>
          <xdr:rowOff>152400</xdr:rowOff>
        </xdr:from>
        <xdr:to>
          <xdr:col>5</xdr:col>
          <xdr:colOff>177800</xdr:colOff>
          <xdr:row>147</xdr:row>
          <xdr:rowOff>31750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31750</xdr:rowOff>
        </xdr:from>
        <xdr:to>
          <xdr:col>6</xdr:col>
          <xdr:colOff>0</xdr:colOff>
          <xdr:row>147</xdr:row>
          <xdr:rowOff>234950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260350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158750</xdr:rowOff>
        </xdr:from>
        <xdr:to>
          <xdr:col>6</xdr:col>
          <xdr:colOff>0</xdr:colOff>
          <xdr:row>150</xdr:row>
          <xdr:rowOff>31750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158750</xdr:rowOff>
        </xdr:from>
        <xdr:to>
          <xdr:col>6</xdr:col>
          <xdr:colOff>0</xdr:colOff>
          <xdr:row>151</xdr:row>
          <xdr:rowOff>6350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184150</xdr:rowOff>
        </xdr:from>
        <xdr:to>
          <xdr:col>6</xdr:col>
          <xdr:colOff>0</xdr:colOff>
          <xdr:row>152</xdr:row>
          <xdr:rowOff>31750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25400</xdr:rowOff>
        </xdr:from>
        <xdr:to>
          <xdr:col>6</xdr:col>
          <xdr:colOff>0</xdr:colOff>
          <xdr:row>152</xdr:row>
          <xdr:rowOff>222250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254000</xdr:rowOff>
        </xdr:from>
        <xdr:to>
          <xdr:col>6</xdr:col>
          <xdr:colOff>0</xdr:colOff>
          <xdr:row>154</xdr:row>
          <xdr:rowOff>31750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146050</xdr:rowOff>
        </xdr:from>
        <xdr:to>
          <xdr:col>6</xdr:col>
          <xdr:colOff>0</xdr:colOff>
          <xdr:row>155</xdr:row>
          <xdr:rowOff>31750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146050</xdr:rowOff>
        </xdr:from>
        <xdr:to>
          <xdr:col>6</xdr:col>
          <xdr:colOff>0</xdr:colOff>
          <xdr:row>157</xdr:row>
          <xdr:rowOff>31750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146050</xdr:rowOff>
        </xdr:from>
        <xdr:to>
          <xdr:col>6</xdr:col>
          <xdr:colOff>0</xdr:colOff>
          <xdr:row>158</xdr:row>
          <xdr:rowOff>31750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146050</xdr:rowOff>
        </xdr:from>
        <xdr:to>
          <xdr:col>6</xdr:col>
          <xdr:colOff>0</xdr:colOff>
          <xdr:row>159</xdr:row>
          <xdr:rowOff>31750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66</xdr:row>
          <xdr:rowOff>6350</xdr:rowOff>
        </xdr:from>
        <xdr:to>
          <xdr:col>3</xdr:col>
          <xdr:colOff>177800</xdr:colOff>
          <xdr:row>66</xdr:row>
          <xdr:rowOff>260350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222250</xdr:rowOff>
        </xdr:from>
        <xdr:to>
          <xdr:col>6</xdr:col>
          <xdr:colOff>82550</xdr:colOff>
          <xdr:row>29</xdr:row>
          <xdr:rowOff>6350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222250</xdr:rowOff>
        </xdr:from>
        <xdr:to>
          <xdr:col>6</xdr:col>
          <xdr:colOff>82550</xdr:colOff>
          <xdr:row>30</xdr:row>
          <xdr:rowOff>6350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072572" y="265372"/>
          <a:ext cx="6261624" cy="2850056"/>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483615" y="847932"/>
          <a:ext cx="6471171" cy="138928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594829" y="357851"/>
          <a:ext cx="10130197" cy="1846349"/>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topLeftCell="A6" zoomScaleNormal="100" zoomScaleSheetLayoutView="100" workbookViewId="0">
      <selection activeCell="Y21" sqref="Y21"/>
    </sheetView>
  </sheetViews>
  <sheetFormatPr defaultColWidth="9" defaultRowHeight="20.149999999999999" customHeight="1"/>
  <cols>
    <col min="1" max="1" width="4.6328125" customWidth="1"/>
    <col min="2" max="2" width="11" customWidth="1"/>
    <col min="3" max="12" width="2.6328125" customWidth="1"/>
    <col min="13" max="17" width="2.81640625" customWidth="1"/>
    <col min="18" max="22" width="2.6328125" customWidth="1"/>
    <col min="23" max="23" width="14.08984375" customWidth="1"/>
    <col min="24" max="24" width="25" customWidth="1"/>
    <col min="25" max="25" width="30.81640625" customWidth="1"/>
    <col min="26" max="26" width="8.6328125" customWidth="1"/>
    <col min="27" max="27" width="9.08984375" customWidth="1"/>
    <col min="28" max="28" width="7.6328125" customWidth="1"/>
    <col min="29" max="29" width="9" hidden="1" customWidth="1"/>
  </cols>
  <sheetData>
    <row r="1" spans="1:29" ht="20.149999999999999" customHeight="1">
      <c r="A1" s="368" t="s">
        <v>0</v>
      </c>
      <c r="AC1" t="s">
        <v>1</v>
      </c>
    </row>
    <row r="2" spans="1:29" ht="11.25" customHeight="1">
      <c r="A2" s="369"/>
    </row>
    <row r="3" spans="1:29" s="370" customFormat="1" ht="24" customHeight="1">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row>
    <row r="4" spans="1:29" s="370" customFormat="1" ht="30.75" customHeight="1">
      <c r="A4" s="521" t="s">
        <v>3</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2" t="s">
        <v>4</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373"/>
    </row>
    <row r="7" spans="1:29" ht="20.149999999999999"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49999999999999"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49999999999999"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49999999999999"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49999999999999"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49999999999999"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5" t="s">
        <v>5</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49999999999999"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49999999999999" customHeight="1" thickBot="1">
      <c r="A32" s="372"/>
      <c r="B32" s="376" t="s">
        <v>8</v>
      </c>
      <c r="C32" s="497"/>
      <c r="D32" s="498"/>
      <c r="E32" s="498"/>
      <c r="F32" s="498"/>
      <c r="G32" s="498"/>
      <c r="H32" s="498"/>
      <c r="I32" s="498"/>
      <c r="J32" s="498"/>
      <c r="K32" s="498"/>
      <c r="L32" s="49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49999999999999"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49999999999999"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49999999999999" customHeight="1">
      <c r="A36" s="372"/>
      <c r="B36" s="377" t="s">
        <v>11</v>
      </c>
      <c r="C36" s="495" t="s">
        <v>12</v>
      </c>
      <c r="D36" s="495"/>
      <c r="E36" s="495"/>
      <c r="F36" s="495"/>
      <c r="G36" s="495"/>
      <c r="H36" s="495"/>
      <c r="I36" s="495"/>
      <c r="J36" s="495"/>
      <c r="K36" s="495"/>
      <c r="L36" s="496"/>
      <c r="M36" s="500"/>
      <c r="N36" s="501"/>
      <c r="O36" s="501"/>
      <c r="P36" s="501"/>
      <c r="Q36" s="501"/>
      <c r="R36" s="501"/>
      <c r="S36" s="501"/>
      <c r="T36" s="501"/>
      <c r="U36" s="501"/>
      <c r="V36" s="501"/>
      <c r="W36" s="502"/>
      <c r="X36" s="503"/>
      <c r="Y36" s="372"/>
      <c r="Z36" s="372"/>
      <c r="AA36" s="372"/>
    </row>
    <row r="37" spans="1:29" ht="20.149999999999999" customHeight="1" thickBot="1">
      <c r="A37" s="372"/>
      <c r="B37" s="378"/>
      <c r="C37" s="495" t="s">
        <v>13</v>
      </c>
      <c r="D37" s="495"/>
      <c r="E37" s="495"/>
      <c r="F37" s="495"/>
      <c r="G37" s="495"/>
      <c r="H37" s="495"/>
      <c r="I37" s="495"/>
      <c r="J37" s="495"/>
      <c r="K37" s="495"/>
      <c r="L37" s="496"/>
      <c r="M37" s="491"/>
      <c r="N37" s="492"/>
      <c r="O37" s="492"/>
      <c r="P37" s="492"/>
      <c r="Q37" s="492"/>
      <c r="R37" s="492"/>
      <c r="S37" s="492"/>
      <c r="T37" s="492"/>
      <c r="U37" s="515"/>
      <c r="V37" s="515"/>
      <c r="W37" s="516"/>
      <c r="X37" s="517"/>
      <c r="Y37" s="372"/>
      <c r="Z37" s="372"/>
      <c r="AA37" s="372"/>
      <c r="AC37" t="s">
        <v>14</v>
      </c>
    </row>
    <row r="38" spans="1:29" ht="20.149999999999999" customHeight="1" thickBot="1">
      <c r="A38" s="372"/>
      <c r="B38" s="377" t="s">
        <v>15</v>
      </c>
      <c r="C38" s="495" t="s">
        <v>16</v>
      </c>
      <c r="D38" s="495"/>
      <c r="E38" s="495"/>
      <c r="F38" s="495"/>
      <c r="G38" s="495"/>
      <c r="H38" s="495"/>
      <c r="I38" s="495"/>
      <c r="J38" s="495"/>
      <c r="K38" s="495"/>
      <c r="L38" s="496"/>
      <c r="M38" s="1"/>
      <c r="N38" s="2"/>
      <c r="O38" s="2"/>
      <c r="P38" s="379" t="s">
        <v>17</v>
      </c>
      <c r="Q38" s="2"/>
      <c r="R38" s="2"/>
      <c r="S38" s="2"/>
      <c r="T38" s="3"/>
      <c r="U38" s="380"/>
      <c r="V38" s="381"/>
      <c r="W38" s="381"/>
      <c r="X38" s="381"/>
      <c r="Y38" s="372"/>
      <c r="Z38" s="372"/>
      <c r="AA38" s="372"/>
      <c r="AC38" t="str">
        <f>CONCATENATE(M38,N38,O38,P38,Q38,R38,S38,T38)</f>
        <v>－</v>
      </c>
    </row>
    <row r="39" spans="1:29" ht="20.149999999999999" customHeight="1">
      <c r="A39" s="372"/>
      <c r="B39" s="382"/>
      <c r="C39" s="495" t="s">
        <v>18</v>
      </c>
      <c r="D39" s="495"/>
      <c r="E39" s="495"/>
      <c r="F39" s="495"/>
      <c r="G39" s="495"/>
      <c r="H39" s="495"/>
      <c r="I39" s="495"/>
      <c r="J39" s="495"/>
      <c r="K39" s="495"/>
      <c r="L39" s="496"/>
      <c r="M39" s="491"/>
      <c r="N39" s="492"/>
      <c r="O39" s="492"/>
      <c r="P39" s="492"/>
      <c r="Q39" s="492"/>
      <c r="R39" s="492"/>
      <c r="S39" s="492"/>
      <c r="T39" s="492"/>
      <c r="U39" s="507"/>
      <c r="V39" s="507"/>
      <c r="W39" s="508"/>
      <c r="X39" s="509"/>
      <c r="Y39" s="372"/>
      <c r="Z39" s="372"/>
      <c r="AA39" s="372"/>
    </row>
    <row r="40" spans="1:29" ht="20.149999999999999" customHeight="1">
      <c r="A40" s="372"/>
      <c r="B40" s="378"/>
      <c r="C40" s="495" t="s">
        <v>19</v>
      </c>
      <c r="D40" s="495"/>
      <c r="E40" s="495"/>
      <c r="F40" s="495"/>
      <c r="G40" s="495"/>
      <c r="H40" s="495"/>
      <c r="I40" s="495"/>
      <c r="J40" s="495"/>
      <c r="K40" s="495"/>
      <c r="L40" s="496"/>
      <c r="M40" s="491"/>
      <c r="N40" s="492"/>
      <c r="O40" s="492"/>
      <c r="P40" s="492"/>
      <c r="Q40" s="492"/>
      <c r="R40" s="492"/>
      <c r="S40" s="492"/>
      <c r="T40" s="492"/>
      <c r="U40" s="492"/>
      <c r="V40" s="492"/>
      <c r="W40" s="493"/>
      <c r="X40" s="494"/>
      <c r="Y40" s="372"/>
      <c r="Z40" s="372"/>
      <c r="AA40" s="372"/>
    </row>
    <row r="41" spans="1:29" ht="20.149999999999999" customHeight="1">
      <c r="A41" s="372"/>
      <c r="B41" s="377" t="s">
        <v>20</v>
      </c>
      <c r="C41" s="495" t="s">
        <v>21</v>
      </c>
      <c r="D41" s="495"/>
      <c r="E41" s="495"/>
      <c r="F41" s="495"/>
      <c r="G41" s="495"/>
      <c r="H41" s="495"/>
      <c r="I41" s="495"/>
      <c r="J41" s="495"/>
      <c r="K41" s="495"/>
      <c r="L41" s="496"/>
      <c r="M41" s="491"/>
      <c r="N41" s="492"/>
      <c r="O41" s="492"/>
      <c r="P41" s="492"/>
      <c r="Q41" s="492"/>
      <c r="R41" s="492"/>
      <c r="S41" s="492"/>
      <c r="T41" s="492"/>
      <c r="U41" s="492"/>
      <c r="V41" s="492"/>
      <c r="W41" s="493"/>
      <c r="X41" s="494"/>
      <c r="Y41" s="372"/>
      <c r="Z41" s="372"/>
      <c r="AA41" s="372"/>
    </row>
    <row r="42" spans="1:29" ht="20.149999999999999" customHeight="1">
      <c r="A42" s="372"/>
      <c r="B42" s="378"/>
      <c r="C42" s="495" t="s">
        <v>22</v>
      </c>
      <c r="D42" s="495"/>
      <c r="E42" s="495"/>
      <c r="F42" s="495"/>
      <c r="G42" s="495"/>
      <c r="H42" s="495"/>
      <c r="I42" s="495"/>
      <c r="J42" s="495"/>
      <c r="K42" s="495"/>
      <c r="L42" s="496"/>
      <c r="M42" s="514"/>
      <c r="N42" s="515"/>
      <c r="O42" s="515"/>
      <c r="P42" s="515"/>
      <c r="Q42" s="515"/>
      <c r="R42" s="515"/>
      <c r="S42" s="515"/>
      <c r="T42" s="515"/>
      <c r="U42" s="515"/>
      <c r="V42" s="515"/>
      <c r="W42" s="516"/>
      <c r="X42" s="517"/>
      <c r="Y42" s="372"/>
      <c r="Z42" s="372"/>
      <c r="AA42" s="372"/>
    </row>
    <row r="43" spans="1:29" ht="20.149999999999999" customHeight="1">
      <c r="A43" s="372"/>
      <c r="B43" s="518" t="s">
        <v>23</v>
      </c>
      <c r="C43" s="495" t="s">
        <v>12</v>
      </c>
      <c r="D43" s="495"/>
      <c r="E43" s="495"/>
      <c r="F43" s="495"/>
      <c r="G43" s="495"/>
      <c r="H43" s="495"/>
      <c r="I43" s="495"/>
      <c r="J43" s="495"/>
      <c r="K43" s="495"/>
      <c r="L43" s="496"/>
      <c r="M43" s="491"/>
      <c r="N43" s="492"/>
      <c r="O43" s="492"/>
      <c r="P43" s="492"/>
      <c r="Q43" s="492"/>
      <c r="R43" s="492"/>
      <c r="S43" s="492"/>
      <c r="T43" s="492"/>
      <c r="U43" s="492"/>
      <c r="V43" s="492"/>
      <c r="W43" s="493"/>
      <c r="X43" s="494"/>
      <c r="Y43" s="372"/>
      <c r="Z43" s="372"/>
      <c r="AA43" s="372"/>
    </row>
    <row r="44" spans="1:29" ht="20.149999999999999" customHeight="1">
      <c r="A44" s="372"/>
      <c r="B44" s="519"/>
      <c r="C44" s="520" t="s">
        <v>22</v>
      </c>
      <c r="D44" s="520"/>
      <c r="E44" s="520"/>
      <c r="F44" s="520"/>
      <c r="G44" s="520"/>
      <c r="H44" s="520"/>
      <c r="I44" s="520"/>
      <c r="J44" s="520"/>
      <c r="K44" s="520"/>
      <c r="L44" s="520"/>
      <c r="M44" s="491"/>
      <c r="N44" s="492"/>
      <c r="O44" s="492"/>
      <c r="P44" s="492"/>
      <c r="Q44" s="492"/>
      <c r="R44" s="492"/>
      <c r="S44" s="492"/>
      <c r="T44" s="492"/>
      <c r="U44" s="492"/>
      <c r="V44" s="492"/>
      <c r="W44" s="493"/>
      <c r="X44" s="494"/>
      <c r="Y44" s="372"/>
      <c r="Z44" s="372"/>
      <c r="AA44" s="372"/>
    </row>
    <row r="45" spans="1:29" ht="20.149999999999999" customHeight="1">
      <c r="A45" s="372"/>
      <c r="B45" s="377" t="s">
        <v>24</v>
      </c>
      <c r="C45" s="495" t="s">
        <v>25</v>
      </c>
      <c r="D45" s="495"/>
      <c r="E45" s="495"/>
      <c r="F45" s="495"/>
      <c r="G45" s="495"/>
      <c r="H45" s="495"/>
      <c r="I45" s="495"/>
      <c r="J45" s="495"/>
      <c r="K45" s="495"/>
      <c r="L45" s="496"/>
      <c r="M45" s="506"/>
      <c r="N45" s="507"/>
      <c r="O45" s="507"/>
      <c r="P45" s="507"/>
      <c r="Q45" s="507"/>
      <c r="R45" s="507"/>
      <c r="S45" s="507"/>
      <c r="T45" s="507"/>
      <c r="U45" s="507"/>
      <c r="V45" s="507"/>
      <c r="W45" s="508"/>
      <c r="X45" s="509"/>
      <c r="Y45" s="372"/>
      <c r="Z45" s="372"/>
      <c r="AA45" s="372"/>
    </row>
    <row r="46" spans="1:29" ht="20.149999999999999" customHeight="1" thickBot="1">
      <c r="A46" s="372"/>
      <c r="B46" s="383"/>
      <c r="C46" s="495" t="s">
        <v>26</v>
      </c>
      <c r="D46" s="495"/>
      <c r="E46" s="495"/>
      <c r="F46" s="495"/>
      <c r="G46" s="495"/>
      <c r="H46" s="495"/>
      <c r="I46" s="495"/>
      <c r="J46" s="495"/>
      <c r="K46" s="495"/>
      <c r="L46" s="496"/>
      <c r="M46" s="510"/>
      <c r="N46" s="511"/>
      <c r="O46" s="511"/>
      <c r="P46" s="511"/>
      <c r="Q46" s="511"/>
      <c r="R46" s="511"/>
      <c r="S46" s="511"/>
      <c r="T46" s="511"/>
      <c r="U46" s="511"/>
      <c r="V46" s="511"/>
      <c r="W46" s="512"/>
      <c r="X46" s="513"/>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49999999999999"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
      <c r="A50" s="372"/>
      <c r="B50" s="385"/>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ht="28.5" customHeight="1">
      <c r="A51" s="372"/>
      <c r="B51" s="487" t="s">
        <v>29</v>
      </c>
      <c r="C51" s="487" t="s">
        <v>30</v>
      </c>
      <c r="D51" s="487"/>
      <c r="E51" s="487"/>
      <c r="F51" s="487"/>
      <c r="G51" s="487"/>
      <c r="H51" s="487"/>
      <c r="I51" s="487"/>
      <c r="J51" s="487"/>
      <c r="K51" s="487"/>
      <c r="L51" s="487"/>
      <c r="M51" s="487" t="s">
        <v>31</v>
      </c>
      <c r="N51" s="487"/>
      <c r="O51" s="487"/>
      <c r="P51" s="487"/>
      <c r="Q51" s="487"/>
      <c r="R51" s="534" t="s">
        <v>32</v>
      </c>
      <c r="S51" s="535"/>
      <c r="T51" s="535"/>
      <c r="U51" s="535"/>
      <c r="V51" s="535"/>
      <c r="W51" s="536"/>
      <c r="X51" s="487" t="s">
        <v>33</v>
      </c>
      <c r="Y51" s="489" t="s">
        <v>34</v>
      </c>
      <c r="Z51" s="386"/>
      <c r="AA51" s="386"/>
    </row>
    <row r="52" spans="1:27" ht="28.5" customHeight="1" thickBot="1">
      <c r="A52" s="372"/>
      <c r="B52" s="487"/>
      <c r="C52" s="488"/>
      <c r="D52" s="488"/>
      <c r="E52" s="488"/>
      <c r="F52" s="488"/>
      <c r="G52" s="488"/>
      <c r="H52" s="488"/>
      <c r="I52" s="488"/>
      <c r="J52" s="488"/>
      <c r="K52" s="488"/>
      <c r="L52" s="488"/>
      <c r="M52" s="488"/>
      <c r="N52" s="488"/>
      <c r="O52" s="488"/>
      <c r="P52" s="488"/>
      <c r="Q52" s="488"/>
      <c r="R52" s="530" t="s">
        <v>35</v>
      </c>
      <c r="S52" s="488"/>
      <c r="T52" s="488"/>
      <c r="U52" s="488"/>
      <c r="V52" s="488"/>
      <c r="W52" s="387" t="s">
        <v>36</v>
      </c>
      <c r="X52" s="488"/>
      <c r="Y52" s="490"/>
      <c r="Z52" s="384"/>
      <c r="AA52" s="384"/>
    </row>
    <row r="53" spans="1:27" ht="33.9" customHeight="1">
      <c r="A53" s="372"/>
      <c r="B53" s="388">
        <v>1</v>
      </c>
      <c r="C53" s="537"/>
      <c r="D53" s="538"/>
      <c r="E53" s="538"/>
      <c r="F53" s="538"/>
      <c r="G53" s="538"/>
      <c r="H53" s="538"/>
      <c r="I53" s="538"/>
      <c r="J53" s="538"/>
      <c r="K53" s="538"/>
      <c r="L53" s="539"/>
      <c r="M53" s="531"/>
      <c r="N53" s="532"/>
      <c r="O53" s="532"/>
      <c r="P53" s="532"/>
      <c r="Q53" s="533"/>
      <c r="R53" s="531"/>
      <c r="S53" s="532"/>
      <c r="T53" s="532"/>
      <c r="U53" s="532"/>
      <c r="V53" s="533"/>
      <c r="W53" s="482"/>
      <c r="X53" s="122"/>
      <c r="Y53" s="483"/>
      <c r="Z53" s="389"/>
      <c r="AA53" s="390"/>
    </row>
    <row r="54" spans="1:27" ht="33.9" customHeight="1">
      <c r="A54" s="372"/>
      <c r="B54" s="391">
        <f>B53+1</f>
        <v>2</v>
      </c>
      <c r="C54" s="523"/>
      <c r="D54" s="524"/>
      <c r="E54" s="524"/>
      <c r="F54" s="524"/>
      <c r="G54" s="524"/>
      <c r="H54" s="524"/>
      <c r="I54" s="524"/>
      <c r="J54" s="524"/>
      <c r="K54" s="524"/>
      <c r="L54" s="525"/>
      <c r="M54" s="527"/>
      <c r="N54" s="528"/>
      <c r="O54" s="528"/>
      <c r="P54" s="528"/>
      <c r="Q54" s="529"/>
      <c r="R54" s="527"/>
      <c r="S54" s="528"/>
      <c r="T54" s="528"/>
      <c r="U54" s="528"/>
      <c r="V54" s="529"/>
      <c r="W54" s="459"/>
      <c r="X54" s="4"/>
      <c r="Y54" s="5"/>
      <c r="Z54" s="389"/>
      <c r="AA54" s="390"/>
    </row>
    <row r="55" spans="1:27" ht="33.9" customHeight="1">
      <c r="A55" s="372"/>
      <c r="B55" s="391">
        <f t="shared" ref="B55:B118" si="0">B54+1</f>
        <v>3</v>
      </c>
      <c r="C55" s="523"/>
      <c r="D55" s="524"/>
      <c r="E55" s="524"/>
      <c r="F55" s="524"/>
      <c r="G55" s="524"/>
      <c r="H55" s="524"/>
      <c r="I55" s="524"/>
      <c r="J55" s="524"/>
      <c r="K55" s="524"/>
      <c r="L55" s="525"/>
      <c r="M55" s="527"/>
      <c r="N55" s="528"/>
      <c r="O55" s="528"/>
      <c r="P55" s="528"/>
      <c r="Q55" s="529"/>
      <c r="R55" s="527"/>
      <c r="S55" s="528"/>
      <c r="T55" s="528"/>
      <c r="U55" s="528"/>
      <c r="V55" s="529"/>
      <c r="W55" s="459"/>
      <c r="X55" s="4"/>
      <c r="Y55" s="5"/>
      <c r="Z55" s="389"/>
      <c r="AA55" s="390"/>
    </row>
    <row r="56" spans="1:27" ht="33.9" customHeight="1">
      <c r="A56" s="372"/>
      <c r="B56" s="391">
        <f t="shared" si="0"/>
        <v>4</v>
      </c>
      <c r="C56" s="523"/>
      <c r="D56" s="524"/>
      <c r="E56" s="524"/>
      <c r="F56" s="524"/>
      <c r="G56" s="524"/>
      <c r="H56" s="524"/>
      <c r="I56" s="524"/>
      <c r="J56" s="524"/>
      <c r="K56" s="524"/>
      <c r="L56" s="525"/>
      <c r="M56" s="527"/>
      <c r="N56" s="528"/>
      <c r="O56" s="528"/>
      <c r="P56" s="528"/>
      <c r="Q56" s="529"/>
      <c r="R56" s="527"/>
      <c r="S56" s="528"/>
      <c r="T56" s="528"/>
      <c r="U56" s="528"/>
      <c r="V56" s="529"/>
      <c r="W56" s="459"/>
      <c r="X56" s="4"/>
      <c r="Y56" s="5"/>
      <c r="Z56" s="389"/>
      <c r="AA56" s="390"/>
    </row>
    <row r="57" spans="1:27" ht="33.9" customHeight="1">
      <c r="A57" s="372"/>
      <c r="B57" s="391">
        <f t="shared" si="0"/>
        <v>5</v>
      </c>
      <c r="C57" s="523"/>
      <c r="D57" s="524"/>
      <c r="E57" s="524"/>
      <c r="F57" s="524"/>
      <c r="G57" s="524"/>
      <c r="H57" s="524"/>
      <c r="I57" s="524"/>
      <c r="J57" s="524"/>
      <c r="K57" s="524"/>
      <c r="L57" s="525"/>
      <c r="M57" s="527"/>
      <c r="N57" s="528"/>
      <c r="O57" s="528"/>
      <c r="P57" s="528"/>
      <c r="Q57" s="529"/>
      <c r="R57" s="527"/>
      <c r="S57" s="528"/>
      <c r="T57" s="528"/>
      <c r="U57" s="528"/>
      <c r="V57" s="529"/>
      <c r="W57" s="459"/>
      <c r="X57" s="4"/>
      <c r="Y57" s="5"/>
      <c r="Z57" s="389"/>
      <c r="AA57" s="390"/>
    </row>
    <row r="58" spans="1:27" ht="33.9" customHeight="1">
      <c r="A58" s="372"/>
      <c r="B58" s="391">
        <f t="shared" si="0"/>
        <v>6</v>
      </c>
      <c r="C58" s="523"/>
      <c r="D58" s="524"/>
      <c r="E58" s="524"/>
      <c r="F58" s="524"/>
      <c r="G58" s="524"/>
      <c r="H58" s="524"/>
      <c r="I58" s="524"/>
      <c r="J58" s="524"/>
      <c r="K58" s="524"/>
      <c r="L58" s="525"/>
      <c r="M58" s="527"/>
      <c r="N58" s="528"/>
      <c r="O58" s="528"/>
      <c r="P58" s="528"/>
      <c r="Q58" s="529"/>
      <c r="R58" s="527"/>
      <c r="S58" s="528"/>
      <c r="T58" s="528"/>
      <c r="U58" s="528"/>
      <c r="V58" s="529"/>
      <c r="W58" s="459"/>
      <c r="X58" s="4"/>
      <c r="Y58" s="5"/>
      <c r="Z58" s="389"/>
      <c r="AA58" s="390"/>
    </row>
    <row r="59" spans="1:27" ht="33.9" customHeight="1">
      <c r="A59" s="372"/>
      <c r="B59" s="391">
        <f t="shared" si="0"/>
        <v>7</v>
      </c>
      <c r="C59" s="523"/>
      <c r="D59" s="524"/>
      <c r="E59" s="524"/>
      <c r="F59" s="524"/>
      <c r="G59" s="524"/>
      <c r="H59" s="524"/>
      <c r="I59" s="524"/>
      <c r="J59" s="524"/>
      <c r="K59" s="524"/>
      <c r="L59" s="525"/>
      <c r="M59" s="527"/>
      <c r="N59" s="528"/>
      <c r="O59" s="528"/>
      <c r="P59" s="528"/>
      <c r="Q59" s="529"/>
      <c r="R59" s="527"/>
      <c r="S59" s="528"/>
      <c r="T59" s="528"/>
      <c r="U59" s="528"/>
      <c r="V59" s="529"/>
      <c r="W59" s="459"/>
      <c r="X59" s="4"/>
      <c r="Y59" s="5"/>
      <c r="Z59" s="389"/>
      <c r="AA59" s="390"/>
    </row>
    <row r="60" spans="1:27" ht="33.9" customHeight="1">
      <c r="A60" s="372"/>
      <c r="B60" s="391">
        <f t="shared" si="0"/>
        <v>8</v>
      </c>
      <c r="C60" s="523"/>
      <c r="D60" s="524"/>
      <c r="E60" s="524"/>
      <c r="F60" s="524"/>
      <c r="G60" s="524"/>
      <c r="H60" s="524"/>
      <c r="I60" s="524"/>
      <c r="J60" s="524"/>
      <c r="K60" s="524"/>
      <c r="L60" s="525"/>
      <c r="M60" s="527"/>
      <c r="N60" s="528"/>
      <c r="O60" s="528"/>
      <c r="P60" s="528"/>
      <c r="Q60" s="529"/>
      <c r="R60" s="527"/>
      <c r="S60" s="528"/>
      <c r="T60" s="528"/>
      <c r="U60" s="528"/>
      <c r="V60" s="529"/>
      <c r="W60" s="459"/>
      <c r="X60" s="4"/>
      <c r="Y60" s="460"/>
      <c r="Z60" s="389"/>
      <c r="AA60" s="390"/>
    </row>
    <row r="61" spans="1:27" ht="33.9" customHeight="1">
      <c r="A61" s="372"/>
      <c r="B61" s="391">
        <f t="shared" si="0"/>
        <v>9</v>
      </c>
      <c r="C61" s="523"/>
      <c r="D61" s="524"/>
      <c r="E61" s="524"/>
      <c r="F61" s="524"/>
      <c r="G61" s="524"/>
      <c r="H61" s="524"/>
      <c r="I61" s="524"/>
      <c r="J61" s="524"/>
      <c r="K61" s="524"/>
      <c r="L61" s="525"/>
      <c r="M61" s="527"/>
      <c r="N61" s="528"/>
      <c r="O61" s="528"/>
      <c r="P61" s="528"/>
      <c r="Q61" s="529"/>
      <c r="R61" s="527"/>
      <c r="S61" s="528"/>
      <c r="T61" s="528"/>
      <c r="U61" s="528"/>
      <c r="V61" s="529"/>
      <c r="W61" s="459"/>
      <c r="X61" s="4"/>
      <c r="Y61" s="460"/>
      <c r="Z61" s="389"/>
      <c r="AA61" s="390"/>
    </row>
    <row r="62" spans="1:27" ht="33.9" customHeight="1">
      <c r="A62" s="372"/>
      <c r="B62" s="391">
        <f t="shared" si="0"/>
        <v>10</v>
      </c>
      <c r="C62" s="523"/>
      <c r="D62" s="524"/>
      <c r="E62" s="524"/>
      <c r="F62" s="524"/>
      <c r="G62" s="524"/>
      <c r="H62" s="524"/>
      <c r="I62" s="524"/>
      <c r="J62" s="524"/>
      <c r="K62" s="524"/>
      <c r="L62" s="525"/>
      <c r="M62" s="527"/>
      <c r="N62" s="528"/>
      <c r="O62" s="528"/>
      <c r="P62" s="528"/>
      <c r="Q62" s="529"/>
      <c r="R62" s="527"/>
      <c r="S62" s="528"/>
      <c r="T62" s="528"/>
      <c r="U62" s="528"/>
      <c r="V62" s="529"/>
      <c r="W62" s="459"/>
      <c r="X62" s="4"/>
      <c r="Y62" s="5"/>
      <c r="Z62" s="389"/>
      <c r="AA62" s="390"/>
    </row>
    <row r="63" spans="1:27" ht="33.9" customHeight="1">
      <c r="A63" s="372"/>
      <c r="B63" s="391">
        <f t="shared" si="0"/>
        <v>11</v>
      </c>
      <c r="C63" s="523"/>
      <c r="D63" s="524"/>
      <c r="E63" s="524"/>
      <c r="F63" s="524"/>
      <c r="G63" s="524"/>
      <c r="H63" s="524"/>
      <c r="I63" s="524"/>
      <c r="J63" s="524"/>
      <c r="K63" s="524"/>
      <c r="L63" s="525"/>
      <c r="M63" s="527"/>
      <c r="N63" s="528"/>
      <c r="O63" s="528"/>
      <c r="P63" s="528"/>
      <c r="Q63" s="529"/>
      <c r="R63" s="527"/>
      <c r="S63" s="528"/>
      <c r="T63" s="528"/>
      <c r="U63" s="528"/>
      <c r="V63" s="529"/>
      <c r="W63" s="459"/>
      <c r="X63" s="4"/>
      <c r="Y63" s="460"/>
      <c r="Z63" s="389"/>
      <c r="AA63" s="390"/>
    </row>
    <row r="64" spans="1:27" ht="33.9" customHeight="1">
      <c r="A64" s="372"/>
      <c r="B64" s="391">
        <f t="shared" si="0"/>
        <v>12</v>
      </c>
      <c r="C64" s="523"/>
      <c r="D64" s="524"/>
      <c r="E64" s="524"/>
      <c r="F64" s="524"/>
      <c r="G64" s="524"/>
      <c r="H64" s="524"/>
      <c r="I64" s="524"/>
      <c r="J64" s="524"/>
      <c r="K64" s="524"/>
      <c r="L64" s="525"/>
      <c r="M64" s="527"/>
      <c r="N64" s="528"/>
      <c r="O64" s="528"/>
      <c r="P64" s="528"/>
      <c r="Q64" s="529"/>
      <c r="R64" s="527"/>
      <c r="S64" s="528"/>
      <c r="T64" s="528"/>
      <c r="U64" s="528"/>
      <c r="V64" s="529"/>
      <c r="W64" s="459"/>
      <c r="X64" s="4"/>
      <c r="Y64" s="5"/>
      <c r="Z64" s="389"/>
      <c r="AA64" s="390"/>
    </row>
    <row r="65" spans="1:27" ht="33.9" customHeight="1">
      <c r="A65" s="372"/>
      <c r="B65" s="391">
        <f t="shared" si="0"/>
        <v>13</v>
      </c>
      <c r="C65" s="540"/>
      <c r="D65" s="541"/>
      <c r="E65" s="541"/>
      <c r="F65" s="541"/>
      <c r="G65" s="541"/>
      <c r="H65" s="541"/>
      <c r="I65" s="541"/>
      <c r="J65" s="541"/>
      <c r="K65" s="541"/>
      <c r="L65" s="542"/>
      <c r="M65" s="526"/>
      <c r="N65" s="526"/>
      <c r="O65" s="526"/>
      <c r="P65" s="526"/>
      <c r="Q65" s="526"/>
      <c r="R65" s="527"/>
      <c r="S65" s="528"/>
      <c r="T65" s="528"/>
      <c r="U65" s="528"/>
      <c r="V65" s="529"/>
      <c r="W65" s="71"/>
      <c r="X65" s="4"/>
      <c r="Y65" s="5"/>
      <c r="Z65" s="389"/>
      <c r="AA65" s="390"/>
    </row>
    <row r="66" spans="1:27" ht="33.9" customHeight="1">
      <c r="A66" s="372"/>
      <c r="B66" s="391">
        <f t="shared" si="0"/>
        <v>14</v>
      </c>
      <c r="C66" s="540"/>
      <c r="D66" s="541"/>
      <c r="E66" s="541"/>
      <c r="F66" s="541"/>
      <c r="G66" s="541"/>
      <c r="H66" s="541"/>
      <c r="I66" s="541"/>
      <c r="J66" s="541"/>
      <c r="K66" s="541"/>
      <c r="L66" s="542"/>
      <c r="M66" s="526"/>
      <c r="N66" s="526"/>
      <c r="O66" s="526"/>
      <c r="P66" s="526"/>
      <c r="Q66" s="526"/>
      <c r="R66" s="527"/>
      <c r="S66" s="528"/>
      <c r="T66" s="528"/>
      <c r="U66" s="528"/>
      <c r="V66" s="529"/>
      <c r="W66" s="71"/>
      <c r="X66" s="4"/>
      <c r="Y66" s="5"/>
      <c r="Z66" s="389"/>
      <c r="AA66" s="390"/>
    </row>
    <row r="67" spans="1:27" ht="33.9" customHeight="1">
      <c r="A67" s="372"/>
      <c r="B67" s="391">
        <f t="shared" si="0"/>
        <v>15</v>
      </c>
      <c r="C67" s="540"/>
      <c r="D67" s="541"/>
      <c r="E67" s="541"/>
      <c r="F67" s="541"/>
      <c r="G67" s="541"/>
      <c r="H67" s="541"/>
      <c r="I67" s="541"/>
      <c r="J67" s="541"/>
      <c r="K67" s="541"/>
      <c r="L67" s="542"/>
      <c r="M67" s="526"/>
      <c r="N67" s="526"/>
      <c r="O67" s="526"/>
      <c r="P67" s="526"/>
      <c r="Q67" s="526"/>
      <c r="R67" s="527"/>
      <c r="S67" s="528"/>
      <c r="T67" s="528"/>
      <c r="U67" s="528"/>
      <c r="V67" s="529"/>
      <c r="W67" s="71"/>
      <c r="X67" s="4"/>
      <c r="Y67" s="5"/>
      <c r="Z67" s="389"/>
      <c r="AA67" s="390"/>
    </row>
    <row r="68" spans="1:27" ht="33.9" customHeight="1">
      <c r="A68" s="372"/>
      <c r="B68" s="391">
        <f t="shared" si="0"/>
        <v>16</v>
      </c>
      <c r="C68" s="540"/>
      <c r="D68" s="541"/>
      <c r="E68" s="541"/>
      <c r="F68" s="541"/>
      <c r="G68" s="541"/>
      <c r="H68" s="541"/>
      <c r="I68" s="541"/>
      <c r="J68" s="541"/>
      <c r="K68" s="541"/>
      <c r="L68" s="542"/>
      <c r="M68" s="526"/>
      <c r="N68" s="526"/>
      <c r="O68" s="526"/>
      <c r="P68" s="526"/>
      <c r="Q68" s="526"/>
      <c r="R68" s="527"/>
      <c r="S68" s="528"/>
      <c r="T68" s="528"/>
      <c r="U68" s="528"/>
      <c r="V68" s="529"/>
      <c r="W68" s="71"/>
      <c r="X68" s="4"/>
      <c r="Y68" s="5"/>
      <c r="Z68" s="389"/>
      <c r="AA68" s="390"/>
    </row>
    <row r="69" spans="1:27" ht="33.9" customHeight="1">
      <c r="A69" s="372"/>
      <c r="B69" s="391">
        <f t="shared" si="0"/>
        <v>17</v>
      </c>
      <c r="C69" s="540"/>
      <c r="D69" s="541"/>
      <c r="E69" s="541"/>
      <c r="F69" s="541"/>
      <c r="G69" s="541"/>
      <c r="H69" s="541"/>
      <c r="I69" s="541"/>
      <c r="J69" s="541"/>
      <c r="K69" s="541"/>
      <c r="L69" s="542"/>
      <c r="M69" s="526"/>
      <c r="N69" s="526"/>
      <c r="O69" s="526"/>
      <c r="P69" s="526"/>
      <c r="Q69" s="526"/>
      <c r="R69" s="527"/>
      <c r="S69" s="528"/>
      <c r="T69" s="528"/>
      <c r="U69" s="528"/>
      <c r="V69" s="529"/>
      <c r="W69" s="71"/>
      <c r="X69" s="4"/>
      <c r="Y69" s="5"/>
      <c r="Z69" s="389"/>
      <c r="AA69" s="390"/>
    </row>
    <row r="70" spans="1:27" ht="33.9" customHeight="1">
      <c r="A70" s="372"/>
      <c r="B70" s="391">
        <f t="shared" si="0"/>
        <v>18</v>
      </c>
      <c r="C70" s="540"/>
      <c r="D70" s="541"/>
      <c r="E70" s="541"/>
      <c r="F70" s="541"/>
      <c r="G70" s="541"/>
      <c r="H70" s="541"/>
      <c r="I70" s="541"/>
      <c r="J70" s="541"/>
      <c r="K70" s="541"/>
      <c r="L70" s="542"/>
      <c r="M70" s="526"/>
      <c r="N70" s="526"/>
      <c r="O70" s="526"/>
      <c r="P70" s="526"/>
      <c r="Q70" s="526"/>
      <c r="R70" s="527"/>
      <c r="S70" s="528"/>
      <c r="T70" s="528"/>
      <c r="U70" s="528"/>
      <c r="V70" s="529"/>
      <c r="W70" s="71"/>
      <c r="X70" s="4"/>
      <c r="Y70" s="5"/>
      <c r="Z70" s="389"/>
      <c r="AA70" s="390"/>
    </row>
    <row r="71" spans="1:27" ht="33.9" customHeight="1">
      <c r="A71" s="372"/>
      <c r="B71" s="391">
        <f t="shared" si="0"/>
        <v>19</v>
      </c>
      <c r="C71" s="540"/>
      <c r="D71" s="541"/>
      <c r="E71" s="541"/>
      <c r="F71" s="541"/>
      <c r="G71" s="541"/>
      <c r="H71" s="541"/>
      <c r="I71" s="541"/>
      <c r="J71" s="541"/>
      <c r="K71" s="541"/>
      <c r="L71" s="542"/>
      <c r="M71" s="526"/>
      <c r="N71" s="526"/>
      <c r="O71" s="526"/>
      <c r="P71" s="526"/>
      <c r="Q71" s="526"/>
      <c r="R71" s="527"/>
      <c r="S71" s="528"/>
      <c r="T71" s="528"/>
      <c r="U71" s="528"/>
      <c r="V71" s="529"/>
      <c r="W71" s="71"/>
      <c r="X71" s="4"/>
      <c r="Y71" s="5"/>
      <c r="Z71" s="389"/>
      <c r="AA71" s="390"/>
    </row>
    <row r="72" spans="1:27" ht="33.9" customHeight="1">
      <c r="A72" s="372"/>
      <c r="B72" s="391">
        <f t="shared" si="0"/>
        <v>20</v>
      </c>
      <c r="C72" s="540"/>
      <c r="D72" s="541"/>
      <c r="E72" s="541"/>
      <c r="F72" s="541"/>
      <c r="G72" s="541"/>
      <c r="H72" s="541"/>
      <c r="I72" s="541"/>
      <c r="J72" s="541"/>
      <c r="K72" s="541"/>
      <c r="L72" s="542"/>
      <c r="M72" s="526"/>
      <c r="N72" s="526"/>
      <c r="O72" s="526"/>
      <c r="P72" s="526"/>
      <c r="Q72" s="526"/>
      <c r="R72" s="527"/>
      <c r="S72" s="528"/>
      <c r="T72" s="528"/>
      <c r="U72" s="528"/>
      <c r="V72" s="529"/>
      <c r="W72" s="71"/>
      <c r="X72" s="4"/>
      <c r="Y72" s="5"/>
      <c r="Z72" s="389"/>
      <c r="AA72" s="390"/>
    </row>
    <row r="73" spans="1:27" ht="33.9" customHeight="1">
      <c r="A73" s="372"/>
      <c r="B73" s="391">
        <f t="shared" si="0"/>
        <v>21</v>
      </c>
      <c r="C73" s="540"/>
      <c r="D73" s="541"/>
      <c r="E73" s="541"/>
      <c r="F73" s="541"/>
      <c r="G73" s="541"/>
      <c r="H73" s="541"/>
      <c r="I73" s="541"/>
      <c r="J73" s="541"/>
      <c r="K73" s="541"/>
      <c r="L73" s="542"/>
      <c r="M73" s="526"/>
      <c r="N73" s="526"/>
      <c r="O73" s="526"/>
      <c r="P73" s="526"/>
      <c r="Q73" s="526"/>
      <c r="R73" s="527"/>
      <c r="S73" s="528"/>
      <c r="T73" s="528"/>
      <c r="U73" s="528"/>
      <c r="V73" s="529"/>
      <c r="W73" s="71"/>
      <c r="X73" s="4"/>
      <c r="Y73" s="5"/>
      <c r="Z73" s="389"/>
      <c r="AA73" s="390"/>
    </row>
    <row r="74" spans="1:27" ht="33.9" customHeight="1">
      <c r="A74" s="372"/>
      <c r="B74" s="391">
        <f t="shared" si="0"/>
        <v>22</v>
      </c>
      <c r="C74" s="540"/>
      <c r="D74" s="541"/>
      <c r="E74" s="541"/>
      <c r="F74" s="541"/>
      <c r="G74" s="541"/>
      <c r="H74" s="541"/>
      <c r="I74" s="541"/>
      <c r="J74" s="541"/>
      <c r="K74" s="541"/>
      <c r="L74" s="542"/>
      <c r="M74" s="526"/>
      <c r="N74" s="526"/>
      <c r="O74" s="526"/>
      <c r="P74" s="526"/>
      <c r="Q74" s="526"/>
      <c r="R74" s="527"/>
      <c r="S74" s="528"/>
      <c r="T74" s="528"/>
      <c r="U74" s="528"/>
      <c r="V74" s="529"/>
      <c r="W74" s="71"/>
      <c r="X74" s="4"/>
      <c r="Y74" s="5"/>
      <c r="Z74" s="389"/>
      <c r="AA74" s="390"/>
    </row>
    <row r="75" spans="1:27" ht="33.9" customHeight="1">
      <c r="A75" s="372"/>
      <c r="B75" s="391">
        <f t="shared" si="0"/>
        <v>23</v>
      </c>
      <c r="C75" s="540"/>
      <c r="D75" s="541"/>
      <c r="E75" s="541"/>
      <c r="F75" s="541"/>
      <c r="G75" s="541"/>
      <c r="H75" s="541"/>
      <c r="I75" s="541"/>
      <c r="J75" s="541"/>
      <c r="K75" s="541"/>
      <c r="L75" s="542"/>
      <c r="M75" s="526"/>
      <c r="N75" s="526"/>
      <c r="O75" s="526"/>
      <c r="P75" s="526"/>
      <c r="Q75" s="526"/>
      <c r="R75" s="527"/>
      <c r="S75" s="528"/>
      <c r="T75" s="528"/>
      <c r="U75" s="528"/>
      <c r="V75" s="529"/>
      <c r="W75" s="71"/>
      <c r="X75" s="4"/>
      <c r="Y75" s="5"/>
      <c r="Z75" s="389"/>
      <c r="AA75" s="390"/>
    </row>
    <row r="76" spans="1:27" ht="33.9" customHeight="1">
      <c r="A76" s="372"/>
      <c r="B76" s="391">
        <f t="shared" si="0"/>
        <v>24</v>
      </c>
      <c r="C76" s="540"/>
      <c r="D76" s="541"/>
      <c r="E76" s="541"/>
      <c r="F76" s="541"/>
      <c r="G76" s="541"/>
      <c r="H76" s="541"/>
      <c r="I76" s="541"/>
      <c r="J76" s="541"/>
      <c r="K76" s="541"/>
      <c r="L76" s="542"/>
      <c r="M76" s="526"/>
      <c r="N76" s="526"/>
      <c r="O76" s="526"/>
      <c r="P76" s="526"/>
      <c r="Q76" s="526"/>
      <c r="R76" s="527"/>
      <c r="S76" s="528"/>
      <c r="T76" s="528"/>
      <c r="U76" s="528"/>
      <c r="V76" s="529"/>
      <c r="W76" s="71"/>
      <c r="X76" s="4"/>
      <c r="Y76" s="5"/>
      <c r="Z76" s="389"/>
      <c r="AA76" s="390"/>
    </row>
    <row r="77" spans="1:27" ht="33.9" customHeight="1">
      <c r="A77" s="372"/>
      <c r="B77" s="391">
        <f t="shared" si="0"/>
        <v>25</v>
      </c>
      <c r="C77" s="540"/>
      <c r="D77" s="541"/>
      <c r="E77" s="541"/>
      <c r="F77" s="541"/>
      <c r="G77" s="541"/>
      <c r="H77" s="541"/>
      <c r="I77" s="541"/>
      <c r="J77" s="541"/>
      <c r="K77" s="541"/>
      <c r="L77" s="542"/>
      <c r="M77" s="526"/>
      <c r="N77" s="526"/>
      <c r="O77" s="526"/>
      <c r="P77" s="526"/>
      <c r="Q77" s="526"/>
      <c r="R77" s="527"/>
      <c r="S77" s="528"/>
      <c r="T77" s="528"/>
      <c r="U77" s="528"/>
      <c r="V77" s="529"/>
      <c r="W77" s="71"/>
      <c r="X77" s="4"/>
      <c r="Y77" s="5"/>
      <c r="Z77" s="389"/>
      <c r="AA77" s="390"/>
    </row>
    <row r="78" spans="1:27" ht="33.9" customHeight="1">
      <c r="A78" s="372"/>
      <c r="B78" s="391">
        <f t="shared" si="0"/>
        <v>26</v>
      </c>
      <c r="C78" s="540"/>
      <c r="D78" s="541"/>
      <c r="E78" s="541"/>
      <c r="F78" s="541"/>
      <c r="G78" s="541"/>
      <c r="H78" s="541"/>
      <c r="I78" s="541"/>
      <c r="J78" s="541"/>
      <c r="K78" s="541"/>
      <c r="L78" s="542"/>
      <c r="M78" s="526"/>
      <c r="N78" s="526"/>
      <c r="O78" s="526"/>
      <c r="P78" s="526"/>
      <c r="Q78" s="526"/>
      <c r="R78" s="527"/>
      <c r="S78" s="528"/>
      <c r="T78" s="528"/>
      <c r="U78" s="528"/>
      <c r="V78" s="529"/>
      <c r="W78" s="71"/>
      <c r="X78" s="4"/>
      <c r="Y78" s="5"/>
      <c r="Z78" s="389"/>
      <c r="AA78" s="390"/>
    </row>
    <row r="79" spans="1:27" ht="33.9" customHeight="1">
      <c r="A79" s="372"/>
      <c r="B79" s="391">
        <f t="shared" si="0"/>
        <v>27</v>
      </c>
      <c r="C79" s="540"/>
      <c r="D79" s="541"/>
      <c r="E79" s="541"/>
      <c r="F79" s="541"/>
      <c r="G79" s="541"/>
      <c r="H79" s="541"/>
      <c r="I79" s="541"/>
      <c r="J79" s="541"/>
      <c r="K79" s="541"/>
      <c r="L79" s="542"/>
      <c r="M79" s="526"/>
      <c r="N79" s="526"/>
      <c r="O79" s="526"/>
      <c r="P79" s="526"/>
      <c r="Q79" s="526"/>
      <c r="R79" s="527"/>
      <c r="S79" s="528"/>
      <c r="T79" s="528"/>
      <c r="U79" s="528"/>
      <c r="V79" s="529"/>
      <c r="W79" s="71"/>
      <c r="X79" s="4"/>
      <c r="Y79" s="5"/>
      <c r="Z79" s="389"/>
      <c r="AA79" s="390"/>
    </row>
    <row r="80" spans="1:27" ht="33.9" customHeight="1">
      <c r="A80" s="372"/>
      <c r="B80" s="391">
        <f t="shared" si="0"/>
        <v>28</v>
      </c>
      <c r="C80" s="540"/>
      <c r="D80" s="541"/>
      <c r="E80" s="541"/>
      <c r="F80" s="541"/>
      <c r="G80" s="541"/>
      <c r="H80" s="541"/>
      <c r="I80" s="541"/>
      <c r="J80" s="541"/>
      <c r="K80" s="541"/>
      <c r="L80" s="542"/>
      <c r="M80" s="526"/>
      <c r="N80" s="526"/>
      <c r="O80" s="526"/>
      <c r="P80" s="526"/>
      <c r="Q80" s="526"/>
      <c r="R80" s="527"/>
      <c r="S80" s="528"/>
      <c r="T80" s="528"/>
      <c r="U80" s="528"/>
      <c r="V80" s="529"/>
      <c r="W80" s="71"/>
      <c r="X80" s="4"/>
      <c r="Y80" s="5"/>
      <c r="Z80" s="389"/>
      <c r="AA80" s="390"/>
    </row>
    <row r="81" spans="1:27" ht="33.9" customHeight="1">
      <c r="A81" s="372"/>
      <c r="B81" s="391">
        <f t="shared" si="0"/>
        <v>29</v>
      </c>
      <c r="C81" s="540"/>
      <c r="D81" s="541"/>
      <c r="E81" s="541"/>
      <c r="F81" s="541"/>
      <c r="G81" s="541"/>
      <c r="H81" s="541"/>
      <c r="I81" s="541"/>
      <c r="J81" s="541"/>
      <c r="K81" s="541"/>
      <c r="L81" s="542"/>
      <c r="M81" s="526"/>
      <c r="N81" s="526"/>
      <c r="O81" s="526"/>
      <c r="P81" s="526"/>
      <c r="Q81" s="526"/>
      <c r="R81" s="527"/>
      <c r="S81" s="528"/>
      <c r="T81" s="528"/>
      <c r="U81" s="528"/>
      <c r="V81" s="529"/>
      <c r="W81" s="71"/>
      <c r="X81" s="4"/>
      <c r="Y81" s="5"/>
      <c r="Z81" s="389"/>
      <c r="AA81" s="390"/>
    </row>
    <row r="82" spans="1:27" ht="33.9" customHeight="1">
      <c r="A82" s="372"/>
      <c r="B82" s="391">
        <f t="shared" si="0"/>
        <v>30</v>
      </c>
      <c r="C82" s="540"/>
      <c r="D82" s="541"/>
      <c r="E82" s="541"/>
      <c r="F82" s="541"/>
      <c r="G82" s="541"/>
      <c r="H82" s="541"/>
      <c r="I82" s="541"/>
      <c r="J82" s="541"/>
      <c r="K82" s="541"/>
      <c r="L82" s="542"/>
      <c r="M82" s="526"/>
      <c r="N82" s="526"/>
      <c r="O82" s="526"/>
      <c r="P82" s="526"/>
      <c r="Q82" s="526"/>
      <c r="R82" s="527"/>
      <c r="S82" s="528"/>
      <c r="T82" s="528"/>
      <c r="U82" s="528"/>
      <c r="V82" s="529"/>
      <c r="W82" s="71"/>
      <c r="X82" s="4"/>
      <c r="Y82" s="5"/>
      <c r="Z82" s="389"/>
      <c r="AA82" s="390"/>
    </row>
    <row r="83" spans="1:27" ht="33.9" customHeight="1">
      <c r="A83" s="372"/>
      <c r="B83" s="391">
        <f t="shared" si="0"/>
        <v>31</v>
      </c>
      <c r="C83" s="540"/>
      <c r="D83" s="541"/>
      <c r="E83" s="541"/>
      <c r="F83" s="541"/>
      <c r="G83" s="541"/>
      <c r="H83" s="541"/>
      <c r="I83" s="541"/>
      <c r="J83" s="541"/>
      <c r="K83" s="541"/>
      <c r="L83" s="542"/>
      <c r="M83" s="526"/>
      <c r="N83" s="526"/>
      <c r="O83" s="526"/>
      <c r="P83" s="526"/>
      <c r="Q83" s="526"/>
      <c r="R83" s="527"/>
      <c r="S83" s="528"/>
      <c r="T83" s="528"/>
      <c r="U83" s="528"/>
      <c r="V83" s="529"/>
      <c r="W83" s="71"/>
      <c r="X83" s="4"/>
      <c r="Y83" s="5"/>
      <c r="Z83" s="389"/>
      <c r="AA83" s="390"/>
    </row>
    <row r="84" spans="1:27" ht="33.9" customHeight="1">
      <c r="A84" s="372"/>
      <c r="B84" s="391">
        <f t="shared" si="0"/>
        <v>32</v>
      </c>
      <c r="C84" s="540"/>
      <c r="D84" s="541"/>
      <c r="E84" s="541"/>
      <c r="F84" s="541"/>
      <c r="G84" s="541"/>
      <c r="H84" s="541"/>
      <c r="I84" s="541"/>
      <c r="J84" s="541"/>
      <c r="K84" s="541"/>
      <c r="L84" s="542"/>
      <c r="M84" s="526"/>
      <c r="N84" s="526"/>
      <c r="O84" s="526"/>
      <c r="P84" s="526"/>
      <c r="Q84" s="526"/>
      <c r="R84" s="527"/>
      <c r="S84" s="528"/>
      <c r="T84" s="528"/>
      <c r="U84" s="528"/>
      <c r="V84" s="529"/>
      <c r="W84" s="71"/>
      <c r="X84" s="4"/>
      <c r="Y84" s="5"/>
      <c r="Z84" s="389"/>
      <c r="AA84" s="390"/>
    </row>
    <row r="85" spans="1:27" ht="33.9" customHeight="1">
      <c r="A85" s="372"/>
      <c r="B85" s="391">
        <f t="shared" si="0"/>
        <v>33</v>
      </c>
      <c r="C85" s="540"/>
      <c r="D85" s="541"/>
      <c r="E85" s="541"/>
      <c r="F85" s="541"/>
      <c r="G85" s="541"/>
      <c r="H85" s="541"/>
      <c r="I85" s="541"/>
      <c r="J85" s="541"/>
      <c r="K85" s="541"/>
      <c r="L85" s="542"/>
      <c r="M85" s="526"/>
      <c r="N85" s="526"/>
      <c r="O85" s="526"/>
      <c r="P85" s="526"/>
      <c r="Q85" s="526"/>
      <c r="R85" s="527"/>
      <c r="S85" s="528"/>
      <c r="T85" s="528"/>
      <c r="U85" s="528"/>
      <c r="V85" s="529"/>
      <c r="W85" s="71"/>
      <c r="X85" s="4"/>
      <c r="Y85" s="5"/>
      <c r="Z85" s="389"/>
      <c r="AA85" s="390"/>
    </row>
    <row r="86" spans="1:27" ht="33.9" customHeight="1">
      <c r="A86" s="372"/>
      <c r="B86" s="391">
        <f t="shared" si="0"/>
        <v>34</v>
      </c>
      <c r="C86" s="540"/>
      <c r="D86" s="541"/>
      <c r="E86" s="541"/>
      <c r="F86" s="541"/>
      <c r="G86" s="541"/>
      <c r="H86" s="541"/>
      <c r="I86" s="541"/>
      <c r="J86" s="541"/>
      <c r="K86" s="541"/>
      <c r="L86" s="542"/>
      <c r="M86" s="526"/>
      <c r="N86" s="526"/>
      <c r="O86" s="526"/>
      <c r="P86" s="526"/>
      <c r="Q86" s="526"/>
      <c r="R86" s="527"/>
      <c r="S86" s="528"/>
      <c r="T86" s="528"/>
      <c r="U86" s="528"/>
      <c r="V86" s="529"/>
      <c r="W86" s="71"/>
      <c r="X86" s="4"/>
      <c r="Y86" s="5"/>
      <c r="Z86" s="389"/>
      <c r="AA86" s="390"/>
    </row>
    <row r="87" spans="1:27" ht="33.9" customHeight="1">
      <c r="A87" s="372"/>
      <c r="B87" s="391">
        <f t="shared" si="0"/>
        <v>35</v>
      </c>
      <c r="C87" s="540"/>
      <c r="D87" s="541"/>
      <c r="E87" s="541"/>
      <c r="F87" s="541"/>
      <c r="G87" s="541"/>
      <c r="H87" s="541"/>
      <c r="I87" s="541"/>
      <c r="J87" s="541"/>
      <c r="K87" s="541"/>
      <c r="L87" s="542"/>
      <c r="M87" s="526"/>
      <c r="N87" s="526"/>
      <c r="O87" s="526"/>
      <c r="P87" s="526"/>
      <c r="Q87" s="526"/>
      <c r="R87" s="527"/>
      <c r="S87" s="528"/>
      <c r="T87" s="528"/>
      <c r="U87" s="528"/>
      <c r="V87" s="529"/>
      <c r="W87" s="71"/>
      <c r="X87" s="4"/>
      <c r="Y87" s="5"/>
      <c r="Z87" s="389"/>
      <c r="AA87" s="390"/>
    </row>
    <row r="88" spans="1:27" ht="33.9" customHeight="1">
      <c r="A88" s="372"/>
      <c r="B88" s="391">
        <f t="shared" si="0"/>
        <v>36</v>
      </c>
      <c r="C88" s="540"/>
      <c r="D88" s="541"/>
      <c r="E88" s="541"/>
      <c r="F88" s="541"/>
      <c r="G88" s="541"/>
      <c r="H88" s="541"/>
      <c r="I88" s="541"/>
      <c r="J88" s="541"/>
      <c r="K88" s="541"/>
      <c r="L88" s="542"/>
      <c r="M88" s="526"/>
      <c r="N88" s="526"/>
      <c r="O88" s="526"/>
      <c r="P88" s="526"/>
      <c r="Q88" s="526"/>
      <c r="R88" s="527"/>
      <c r="S88" s="528"/>
      <c r="T88" s="528"/>
      <c r="U88" s="528"/>
      <c r="V88" s="529"/>
      <c r="W88" s="71"/>
      <c r="X88" s="4"/>
      <c r="Y88" s="5"/>
      <c r="Z88" s="389"/>
      <c r="AA88" s="390"/>
    </row>
    <row r="89" spans="1:27" ht="33.9" customHeight="1">
      <c r="A89" s="372"/>
      <c r="B89" s="391">
        <f t="shared" si="0"/>
        <v>37</v>
      </c>
      <c r="C89" s="540"/>
      <c r="D89" s="541"/>
      <c r="E89" s="541"/>
      <c r="F89" s="541"/>
      <c r="G89" s="541"/>
      <c r="H89" s="541"/>
      <c r="I89" s="541"/>
      <c r="J89" s="541"/>
      <c r="K89" s="541"/>
      <c r="L89" s="542"/>
      <c r="M89" s="526"/>
      <c r="N89" s="526"/>
      <c r="O89" s="526"/>
      <c r="P89" s="526"/>
      <c r="Q89" s="526"/>
      <c r="R89" s="527"/>
      <c r="S89" s="528"/>
      <c r="T89" s="528"/>
      <c r="U89" s="528"/>
      <c r="V89" s="529"/>
      <c r="W89" s="71"/>
      <c r="X89" s="4"/>
      <c r="Y89" s="5"/>
      <c r="Z89" s="389"/>
      <c r="AA89" s="390"/>
    </row>
    <row r="90" spans="1:27" ht="33.9" customHeight="1">
      <c r="A90" s="372"/>
      <c r="B90" s="391">
        <f t="shared" si="0"/>
        <v>38</v>
      </c>
      <c r="C90" s="540"/>
      <c r="D90" s="541"/>
      <c r="E90" s="541"/>
      <c r="F90" s="541"/>
      <c r="G90" s="541"/>
      <c r="H90" s="541"/>
      <c r="I90" s="541"/>
      <c r="J90" s="541"/>
      <c r="K90" s="541"/>
      <c r="L90" s="542"/>
      <c r="M90" s="526"/>
      <c r="N90" s="526"/>
      <c r="O90" s="526"/>
      <c r="P90" s="526"/>
      <c r="Q90" s="526"/>
      <c r="R90" s="527"/>
      <c r="S90" s="528"/>
      <c r="T90" s="528"/>
      <c r="U90" s="528"/>
      <c r="V90" s="529"/>
      <c r="W90" s="71"/>
      <c r="X90" s="4"/>
      <c r="Y90" s="5"/>
      <c r="Z90" s="389"/>
      <c r="AA90" s="390"/>
    </row>
    <row r="91" spans="1:27" ht="33.9" customHeight="1">
      <c r="A91" s="372"/>
      <c r="B91" s="391">
        <f t="shared" si="0"/>
        <v>39</v>
      </c>
      <c r="C91" s="540"/>
      <c r="D91" s="541"/>
      <c r="E91" s="541"/>
      <c r="F91" s="541"/>
      <c r="G91" s="541"/>
      <c r="H91" s="541"/>
      <c r="I91" s="541"/>
      <c r="J91" s="541"/>
      <c r="K91" s="541"/>
      <c r="L91" s="542"/>
      <c r="M91" s="526"/>
      <c r="N91" s="526"/>
      <c r="O91" s="526"/>
      <c r="P91" s="526"/>
      <c r="Q91" s="526"/>
      <c r="R91" s="527"/>
      <c r="S91" s="528"/>
      <c r="T91" s="528"/>
      <c r="U91" s="528"/>
      <c r="V91" s="529"/>
      <c r="W91" s="71"/>
      <c r="X91" s="4"/>
      <c r="Y91" s="5"/>
      <c r="Z91" s="389"/>
      <c r="AA91" s="390"/>
    </row>
    <row r="92" spans="1:27" ht="33.9" customHeight="1">
      <c r="A92" s="372"/>
      <c r="B92" s="391">
        <f t="shared" si="0"/>
        <v>40</v>
      </c>
      <c r="C92" s="540"/>
      <c r="D92" s="541"/>
      <c r="E92" s="541"/>
      <c r="F92" s="541"/>
      <c r="G92" s="541"/>
      <c r="H92" s="541"/>
      <c r="I92" s="541"/>
      <c r="J92" s="541"/>
      <c r="K92" s="541"/>
      <c r="L92" s="542"/>
      <c r="M92" s="526"/>
      <c r="N92" s="526"/>
      <c r="O92" s="526"/>
      <c r="P92" s="526"/>
      <c r="Q92" s="526"/>
      <c r="R92" s="527"/>
      <c r="S92" s="528"/>
      <c r="T92" s="528"/>
      <c r="U92" s="528"/>
      <c r="V92" s="529"/>
      <c r="W92" s="71"/>
      <c r="X92" s="4"/>
      <c r="Y92" s="5"/>
      <c r="Z92" s="389"/>
      <c r="AA92" s="390"/>
    </row>
    <row r="93" spans="1:27" ht="33.9" customHeight="1">
      <c r="A93" s="372"/>
      <c r="B93" s="391">
        <f t="shared" si="0"/>
        <v>41</v>
      </c>
      <c r="C93" s="540"/>
      <c r="D93" s="541"/>
      <c r="E93" s="541"/>
      <c r="F93" s="541"/>
      <c r="G93" s="541"/>
      <c r="H93" s="541"/>
      <c r="I93" s="541"/>
      <c r="J93" s="541"/>
      <c r="K93" s="541"/>
      <c r="L93" s="542"/>
      <c r="M93" s="526"/>
      <c r="N93" s="526"/>
      <c r="O93" s="526"/>
      <c r="P93" s="526"/>
      <c r="Q93" s="526"/>
      <c r="R93" s="527"/>
      <c r="S93" s="528"/>
      <c r="T93" s="528"/>
      <c r="U93" s="528"/>
      <c r="V93" s="529"/>
      <c r="W93" s="71"/>
      <c r="X93" s="4"/>
      <c r="Y93" s="5"/>
      <c r="Z93" s="389"/>
      <c r="AA93" s="390"/>
    </row>
    <row r="94" spans="1:27" ht="33.9" customHeight="1">
      <c r="A94" s="372"/>
      <c r="B94" s="391">
        <f t="shared" si="0"/>
        <v>42</v>
      </c>
      <c r="C94" s="540"/>
      <c r="D94" s="541"/>
      <c r="E94" s="541"/>
      <c r="F94" s="541"/>
      <c r="G94" s="541"/>
      <c r="H94" s="541"/>
      <c r="I94" s="541"/>
      <c r="J94" s="541"/>
      <c r="K94" s="541"/>
      <c r="L94" s="542"/>
      <c r="M94" s="526"/>
      <c r="N94" s="526"/>
      <c r="O94" s="526"/>
      <c r="P94" s="526"/>
      <c r="Q94" s="526"/>
      <c r="R94" s="527"/>
      <c r="S94" s="528"/>
      <c r="T94" s="528"/>
      <c r="U94" s="528"/>
      <c r="V94" s="529"/>
      <c r="W94" s="71"/>
      <c r="X94" s="4"/>
      <c r="Y94" s="5"/>
      <c r="Z94" s="389"/>
      <c r="AA94" s="390"/>
    </row>
    <row r="95" spans="1:27" ht="33.9" customHeight="1">
      <c r="A95" s="372"/>
      <c r="B95" s="391">
        <f t="shared" si="0"/>
        <v>43</v>
      </c>
      <c r="C95" s="540"/>
      <c r="D95" s="541"/>
      <c r="E95" s="541"/>
      <c r="F95" s="541"/>
      <c r="G95" s="541"/>
      <c r="H95" s="541"/>
      <c r="I95" s="541"/>
      <c r="J95" s="541"/>
      <c r="K95" s="541"/>
      <c r="L95" s="542"/>
      <c r="M95" s="526"/>
      <c r="N95" s="526"/>
      <c r="O95" s="526"/>
      <c r="P95" s="526"/>
      <c r="Q95" s="526"/>
      <c r="R95" s="527"/>
      <c r="S95" s="528"/>
      <c r="T95" s="528"/>
      <c r="U95" s="528"/>
      <c r="V95" s="529"/>
      <c r="W95" s="71"/>
      <c r="X95" s="4"/>
      <c r="Y95" s="5"/>
      <c r="Z95" s="389"/>
      <c r="AA95" s="390"/>
    </row>
    <row r="96" spans="1:27" ht="33.9" customHeight="1">
      <c r="A96" s="372"/>
      <c r="B96" s="391">
        <f t="shared" si="0"/>
        <v>44</v>
      </c>
      <c r="C96" s="540"/>
      <c r="D96" s="541"/>
      <c r="E96" s="541"/>
      <c r="F96" s="541"/>
      <c r="G96" s="541"/>
      <c r="H96" s="541"/>
      <c r="I96" s="541"/>
      <c r="J96" s="541"/>
      <c r="K96" s="541"/>
      <c r="L96" s="542"/>
      <c r="M96" s="526"/>
      <c r="N96" s="526"/>
      <c r="O96" s="526"/>
      <c r="P96" s="526"/>
      <c r="Q96" s="526"/>
      <c r="R96" s="527"/>
      <c r="S96" s="528"/>
      <c r="T96" s="528"/>
      <c r="U96" s="528"/>
      <c r="V96" s="529"/>
      <c r="W96" s="71"/>
      <c r="X96" s="4"/>
      <c r="Y96" s="5"/>
      <c r="Z96" s="389"/>
      <c r="AA96" s="390"/>
    </row>
    <row r="97" spans="1:27" ht="33.9" customHeight="1">
      <c r="A97" s="372"/>
      <c r="B97" s="391">
        <f t="shared" si="0"/>
        <v>45</v>
      </c>
      <c r="C97" s="540"/>
      <c r="D97" s="541"/>
      <c r="E97" s="541"/>
      <c r="F97" s="541"/>
      <c r="G97" s="541"/>
      <c r="H97" s="541"/>
      <c r="I97" s="541"/>
      <c r="J97" s="541"/>
      <c r="K97" s="541"/>
      <c r="L97" s="542"/>
      <c r="M97" s="526"/>
      <c r="N97" s="526"/>
      <c r="O97" s="526"/>
      <c r="P97" s="526"/>
      <c r="Q97" s="526"/>
      <c r="R97" s="527"/>
      <c r="S97" s="528"/>
      <c r="T97" s="528"/>
      <c r="U97" s="528"/>
      <c r="V97" s="529"/>
      <c r="W97" s="71"/>
      <c r="X97" s="4"/>
      <c r="Y97" s="5"/>
      <c r="Z97" s="389"/>
      <c r="AA97" s="390"/>
    </row>
    <row r="98" spans="1:27" ht="33.9" customHeight="1">
      <c r="A98" s="372"/>
      <c r="B98" s="391">
        <f t="shared" si="0"/>
        <v>46</v>
      </c>
      <c r="C98" s="540"/>
      <c r="D98" s="541"/>
      <c r="E98" s="541"/>
      <c r="F98" s="541"/>
      <c r="G98" s="541"/>
      <c r="H98" s="541"/>
      <c r="I98" s="541"/>
      <c r="J98" s="541"/>
      <c r="K98" s="541"/>
      <c r="L98" s="542"/>
      <c r="M98" s="526"/>
      <c r="N98" s="526"/>
      <c r="O98" s="526"/>
      <c r="P98" s="526"/>
      <c r="Q98" s="526"/>
      <c r="R98" s="527"/>
      <c r="S98" s="528"/>
      <c r="T98" s="528"/>
      <c r="U98" s="528"/>
      <c r="V98" s="529"/>
      <c r="W98" s="71"/>
      <c r="X98" s="4"/>
      <c r="Y98" s="5"/>
      <c r="Z98" s="389"/>
      <c r="AA98" s="390"/>
    </row>
    <row r="99" spans="1:27" ht="33.9" customHeight="1">
      <c r="A99" s="372"/>
      <c r="B99" s="391">
        <f t="shared" si="0"/>
        <v>47</v>
      </c>
      <c r="C99" s="540"/>
      <c r="D99" s="541"/>
      <c r="E99" s="541"/>
      <c r="F99" s="541"/>
      <c r="G99" s="541"/>
      <c r="H99" s="541"/>
      <c r="I99" s="541"/>
      <c r="J99" s="541"/>
      <c r="K99" s="541"/>
      <c r="L99" s="542"/>
      <c r="M99" s="526"/>
      <c r="N99" s="526"/>
      <c r="O99" s="526"/>
      <c r="P99" s="526"/>
      <c r="Q99" s="526"/>
      <c r="R99" s="527"/>
      <c r="S99" s="528"/>
      <c r="T99" s="528"/>
      <c r="U99" s="528"/>
      <c r="V99" s="529"/>
      <c r="W99" s="71"/>
      <c r="X99" s="4"/>
      <c r="Y99" s="5"/>
      <c r="Z99" s="389"/>
      <c r="AA99" s="390"/>
    </row>
    <row r="100" spans="1:27" ht="33.9" customHeight="1">
      <c r="A100" s="372"/>
      <c r="B100" s="391">
        <f t="shared" si="0"/>
        <v>48</v>
      </c>
      <c r="C100" s="540"/>
      <c r="D100" s="541"/>
      <c r="E100" s="541"/>
      <c r="F100" s="541"/>
      <c r="G100" s="541"/>
      <c r="H100" s="541"/>
      <c r="I100" s="541"/>
      <c r="J100" s="541"/>
      <c r="K100" s="541"/>
      <c r="L100" s="542"/>
      <c r="M100" s="526"/>
      <c r="N100" s="526"/>
      <c r="O100" s="526"/>
      <c r="P100" s="526"/>
      <c r="Q100" s="526"/>
      <c r="R100" s="527"/>
      <c r="S100" s="528"/>
      <c r="T100" s="528"/>
      <c r="U100" s="528"/>
      <c r="V100" s="529"/>
      <c r="W100" s="71"/>
      <c r="X100" s="4"/>
      <c r="Y100" s="5"/>
      <c r="Z100" s="389"/>
      <c r="AA100" s="390"/>
    </row>
    <row r="101" spans="1:27" ht="33.9" customHeight="1">
      <c r="A101" s="372"/>
      <c r="B101" s="391">
        <f t="shared" si="0"/>
        <v>49</v>
      </c>
      <c r="C101" s="540"/>
      <c r="D101" s="541"/>
      <c r="E101" s="541"/>
      <c r="F101" s="541"/>
      <c r="G101" s="541"/>
      <c r="H101" s="541"/>
      <c r="I101" s="541"/>
      <c r="J101" s="541"/>
      <c r="K101" s="541"/>
      <c r="L101" s="542"/>
      <c r="M101" s="526"/>
      <c r="N101" s="526"/>
      <c r="O101" s="526"/>
      <c r="P101" s="526"/>
      <c r="Q101" s="526"/>
      <c r="R101" s="527"/>
      <c r="S101" s="528"/>
      <c r="T101" s="528"/>
      <c r="U101" s="528"/>
      <c r="V101" s="529"/>
      <c r="W101" s="71"/>
      <c r="X101" s="4"/>
      <c r="Y101" s="5"/>
      <c r="Z101" s="389"/>
      <c r="AA101" s="390"/>
    </row>
    <row r="102" spans="1:27" ht="33.9" customHeight="1">
      <c r="A102" s="372"/>
      <c r="B102" s="391">
        <f t="shared" si="0"/>
        <v>50</v>
      </c>
      <c r="C102" s="540"/>
      <c r="D102" s="541"/>
      <c r="E102" s="541"/>
      <c r="F102" s="541"/>
      <c r="G102" s="541"/>
      <c r="H102" s="541"/>
      <c r="I102" s="541"/>
      <c r="J102" s="541"/>
      <c r="K102" s="541"/>
      <c r="L102" s="542"/>
      <c r="M102" s="526"/>
      <c r="N102" s="526"/>
      <c r="O102" s="526"/>
      <c r="P102" s="526"/>
      <c r="Q102" s="526"/>
      <c r="R102" s="527"/>
      <c r="S102" s="528"/>
      <c r="T102" s="528"/>
      <c r="U102" s="528"/>
      <c r="V102" s="529"/>
      <c r="W102" s="71"/>
      <c r="X102" s="4"/>
      <c r="Y102" s="5"/>
      <c r="Z102" s="389"/>
      <c r="AA102" s="390"/>
    </row>
    <row r="103" spans="1:27" ht="33.9" customHeight="1">
      <c r="A103" s="372"/>
      <c r="B103" s="391">
        <f t="shared" si="0"/>
        <v>51</v>
      </c>
      <c r="C103" s="540"/>
      <c r="D103" s="541"/>
      <c r="E103" s="541"/>
      <c r="F103" s="541"/>
      <c r="G103" s="541"/>
      <c r="H103" s="541"/>
      <c r="I103" s="541"/>
      <c r="J103" s="541"/>
      <c r="K103" s="541"/>
      <c r="L103" s="542"/>
      <c r="M103" s="526"/>
      <c r="N103" s="526"/>
      <c r="O103" s="526"/>
      <c r="P103" s="526"/>
      <c r="Q103" s="526"/>
      <c r="R103" s="527"/>
      <c r="S103" s="528"/>
      <c r="T103" s="528"/>
      <c r="U103" s="528"/>
      <c r="V103" s="529"/>
      <c r="W103" s="71"/>
      <c r="X103" s="4"/>
      <c r="Y103" s="5"/>
      <c r="Z103" s="389"/>
      <c r="AA103" s="390"/>
    </row>
    <row r="104" spans="1:27" ht="33.9" customHeight="1">
      <c r="A104" s="372"/>
      <c r="B104" s="391">
        <f t="shared" si="0"/>
        <v>52</v>
      </c>
      <c r="C104" s="540"/>
      <c r="D104" s="541"/>
      <c r="E104" s="541"/>
      <c r="F104" s="541"/>
      <c r="G104" s="541"/>
      <c r="H104" s="541"/>
      <c r="I104" s="541"/>
      <c r="J104" s="541"/>
      <c r="K104" s="541"/>
      <c r="L104" s="542"/>
      <c r="M104" s="526"/>
      <c r="N104" s="526"/>
      <c r="O104" s="526"/>
      <c r="P104" s="526"/>
      <c r="Q104" s="526"/>
      <c r="R104" s="527"/>
      <c r="S104" s="528"/>
      <c r="T104" s="528"/>
      <c r="U104" s="528"/>
      <c r="V104" s="529"/>
      <c r="W104" s="71"/>
      <c r="X104" s="4"/>
      <c r="Y104" s="5"/>
      <c r="Z104" s="389"/>
      <c r="AA104" s="390"/>
    </row>
    <row r="105" spans="1:27" ht="33.9" customHeight="1">
      <c r="A105" s="372"/>
      <c r="B105" s="391">
        <f t="shared" si="0"/>
        <v>53</v>
      </c>
      <c r="C105" s="540"/>
      <c r="D105" s="541"/>
      <c r="E105" s="541"/>
      <c r="F105" s="541"/>
      <c r="G105" s="541"/>
      <c r="H105" s="541"/>
      <c r="I105" s="541"/>
      <c r="J105" s="541"/>
      <c r="K105" s="541"/>
      <c r="L105" s="542"/>
      <c r="M105" s="526"/>
      <c r="N105" s="526"/>
      <c r="O105" s="526"/>
      <c r="P105" s="526"/>
      <c r="Q105" s="526"/>
      <c r="R105" s="527"/>
      <c r="S105" s="528"/>
      <c r="T105" s="528"/>
      <c r="U105" s="528"/>
      <c r="V105" s="529"/>
      <c r="W105" s="71"/>
      <c r="X105" s="4"/>
      <c r="Y105" s="5"/>
      <c r="Z105" s="389"/>
      <c r="AA105" s="390"/>
    </row>
    <row r="106" spans="1:27" ht="33.9" customHeight="1">
      <c r="A106" s="372"/>
      <c r="B106" s="391">
        <f t="shared" si="0"/>
        <v>54</v>
      </c>
      <c r="C106" s="540"/>
      <c r="D106" s="541"/>
      <c r="E106" s="541"/>
      <c r="F106" s="541"/>
      <c r="G106" s="541"/>
      <c r="H106" s="541"/>
      <c r="I106" s="541"/>
      <c r="J106" s="541"/>
      <c r="K106" s="541"/>
      <c r="L106" s="542"/>
      <c r="M106" s="526"/>
      <c r="N106" s="526"/>
      <c r="O106" s="526"/>
      <c r="P106" s="526"/>
      <c r="Q106" s="526"/>
      <c r="R106" s="527"/>
      <c r="S106" s="528"/>
      <c r="T106" s="528"/>
      <c r="U106" s="528"/>
      <c r="V106" s="529"/>
      <c r="W106" s="71"/>
      <c r="X106" s="4"/>
      <c r="Y106" s="5"/>
      <c r="Z106" s="389"/>
      <c r="AA106" s="390"/>
    </row>
    <row r="107" spans="1:27" ht="33.9" customHeight="1">
      <c r="A107" s="372"/>
      <c r="B107" s="391">
        <f t="shared" si="0"/>
        <v>55</v>
      </c>
      <c r="C107" s="540"/>
      <c r="D107" s="541"/>
      <c r="E107" s="541"/>
      <c r="F107" s="541"/>
      <c r="G107" s="541"/>
      <c r="H107" s="541"/>
      <c r="I107" s="541"/>
      <c r="J107" s="541"/>
      <c r="K107" s="541"/>
      <c r="L107" s="542"/>
      <c r="M107" s="526"/>
      <c r="N107" s="526"/>
      <c r="O107" s="526"/>
      <c r="P107" s="526"/>
      <c r="Q107" s="526"/>
      <c r="R107" s="527"/>
      <c r="S107" s="528"/>
      <c r="T107" s="528"/>
      <c r="U107" s="528"/>
      <c r="V107" s="529"/>
      <c r="W107" s="71"/>
      <c r="X107" s="4"/>
      <c r="Y107" s="5"/>
      <c r="Z107" s="389"/>
      <c r="AA107" s="390"/>
    </row>
    <row r="108" spans="1:27" ht="33.9" customHeight="1">
      <c r="A108" s="372"/>
      <c r="B108" s="391">
        <f t="shared" si="0"/>
        <v>56</v>
      </c>
      <c r="C108" s="540"/>
      <c r="D108" s="541"/>
      <c r="E108" s="541"/>
      <c r="F108" s="541"/>
      <c r="G108" s="541"/>
      <c r="H108" s="541"/>
      <c r="I108" s="541"/>
      <c r="J108" s="541"/>
      <c r="K108" s="541"/>
      <c r="L108" s="542"/>
      <c r="M108" s="526"/>
      <c r="N108" s="526"/>
      <c r="O108" s="526"/>
      <c r="P108" s="526"/>
      <c r="Q108" s="526"/>
      <c r="R108" s="527"/>
      <c r="S108" s="528"/>
      <c r="T108" s="528"/>
      <c r="U108" s="528"/>
      <c r="V108" s="529"/>
      <c r="W108" s="71"/>
      <c r="X108" s="4"/>
      <c r="Y108" s="5"/>
      <c r="Z108" s="389"/>
      <c r="AA108" s="390"/>
    </row>
    <row r="109" spans="1:27" ht="33.9" customHeight="1">
      <c r="A109" s="372"/>
      <c r="B109" s="391">
        <f t="shared" si="0"/>
        <v>57</v>
      </c>
      <c r="C109" s="540"/>
      <c r="D109" s="541"/>
      <c r="E109" s="541"/>
      <c r="F109" s="541"/>
      <c r="G109" s="541"/>
      <c r="H109" s="541"/>
      <c r="I109" s="541"/>
      <c r="J109" s="541"/>
      <c r="K109" s="541"/>
      <c r="L109" s="542"/>
      <c r="M109" s="526"/>
      <c r="N109" s="526"/>
      <c r="O109" s="526"/>
      <c r="P109" s="526"/>
      <c r="Q109" s="526"/>
      <c r="R109" s="527"/>
      <c r="S109" s="528"/>
      <c r="T109" s="528"/>
      <c r="U109" s="528"/>
      <c r="V109" s="529"/>
      <c r="W109" s="71"/>
      <c r="X109" s="4"/>
      <c r="Y109" s="5"/>
      <c r="Z109" s="389"/>
      <c r="AA109" s="390"/>
    </row>
    <row r="110" spans="1:27" ht="33.9" customHeight="1">
      <c r="A110" s="372"/>
      <c r="B110" s="391">
        <f t="shared" si="0"/>
        <v>58</v>
      </c>
      <c r="C110" s="540"/>
      <c r="D110" s="541"/>
      <c r="E110" s="541"/>
      <c r="F110" s="541"/>
      <c r="G110" s="541"/>
      <c r="H110" s="541"/>
      <c r="I110" s="541"/>
      <c r="J110" s="541"/>
      <c r="K110" s="541"/>
      <c r="L110" s="542"/>
      <c r="M110" s="526"/>
      <c r="N110" s="526"/>
      <c r="O110" s="526"/>
      <c r="P110" s="526"/>
      <c r="Q110" s="526"/>
      <c r="R110" s="527"/>
      <c r="S110" s="528"/>
      <c r="T110" s="528"/>
      <c r="U110" s="528"/>
      <c r="V110" s="529"/>
      <c r="W110" s="71"/>
      <c r="X110" s="4"/>
      <c r="Y110" s="5"/>
      <c r="Z110" s="389"/>
      <c r="AA110" s="390"/>
    </row>
    <row r="111" spans="1:27" ht="33.9" customHeight="1">
      <c r="A111" s="372"/>
      <c r="B111" s="391">
        <f t="shared" si="0"/>
        <v>59</v>
      </c>
      <c r="C111" s="540"/>
      <c r="D111" s="541"/>
      <c r="E111" s="541"/>
      <c r="F111" s="541"/>
      <c r="G111" s="541"/>
      <c r="H111" s="541"/>
      <c r="I111" s="541"/>
      <c r="J111" s="541"/>
      <c r="K111" s="541"/>
      <c r="L111" s="542"/>
      <c r="M111" s="526"/>
      <c r="N111" s="526"/>
      <c r="O111" s="526"/>
      <c r="P111" s="526"/>
      <c r="Q111" s="526"/>
      <c r="R111" s="527"/>
      <c r="S111" s="528"/>
      <c r="T111" s="528"/>
      <c r="U111" s="528"/>
      <c r="V111" s="529"/>
      <c r="W111" s="71"/>
      <c r="X111" s="4"/>
      <c r="Y111" s="5"/>
      <c r="Z111" s="389"/>
      <c r="AA111" s="390"/>
    </row>
    <row r="112" spans="1:27" ht="33.9" customHeight="1">
      <c r="A112" s="372"/>
      <c r="B112" s="391">
        <f t="shared" si="0"/>
        <v>60</v>
      </c>
      <c r="C112" s="540"/>
      <c r="D112" s="541"/>
      <c r="E112" s="541"/>
      <c r="F112" s="541"/>
      <c r="G112" s="541"/>
      <c r="H112" s="541"/>
      <c r="I112" s="541"/>
      <c r="J112" s="541"/>
      <c r="K112" s="541"/>
      <c r="L112" s="542"/>
      <c r="M112" s="526"/>
      <c r="N112" s="526"/>
      <c r="O112" s="526"/>
      <c r="P112" s="526"/>
      <c r="Q112" s="526"/>
      <c r="R112" s="527"/>
      <c r="S112" s="528"/>
      <c r="T112" s="528"/>
      <c r="U112" s="528"/>
      <c r="V112" s="529"/>
      <c r="W112" s="71"/>
      <c r="X112" s="4"/>
      <c r="Y112" s="5"/>
      <c r="Z112" s="389"/>
      <c r="AA112" s="390"/>
    </row>
    <row r="113" spans="1:27" ht="33.9" customHeight="1">
      <c r="A113" s="372"/>
      <c r="B113" s="391">
        <f t="shared" si="0"/>
        <v>61</v>
      </c>
      <c r="C113" s="540"/>
      <c r="D113" s="541"/>
      <c r="E113" s="541"/>
      <c r="F113" s="541"/>
      <c r="G113" s="541"/>
      <c r="H113" s="541"/>
      <c r="I113" s="541"/>
      <c r="J113" s="541"/>
      <c r="K113" s="541"/>
      <c r="L113" s="542"/>
      <c r="M113" s="526"/>
      <c r="N113" s="526"/>
      <c r="O113" s="526"/>
      <c r="P113" s="526"/>
      <c r="Q113" s="526"/>
      <c r="R113" s="527"/>
      <c r="S113" s="528"/>
      <c r="T113" s="528"/>
      <c r="U113" s="528"/>
      <c r="V113" s="529"/>
      <c r="W113" s="71"/>
      <c r="X113" s="4"/>
      <c r="Y113" s="5"/>
      <c r="Z113" s="389"/>
      <c r="AA113" s="390"/>
    </row>
    <row r="114" spans="1:27" ht="33.9" customHeight="1">
      <c r="A114" s="372"/>
      <c r="B114" s="391">
        <f t="shared" si="0"/>
        <v>62</v>
      </c>
      <c r="C114" s="540"/>
      <c r="D114" s="541"/>
      <c r="E114" s="541"/>
      <c r="F114" s="541"/>
      <c r="G114" s="541"/>
      <c r="H114" s="541"/>
      <c r="I114" s="541"/>
      <c r="J114" s="541"/>
      <c r="K114" s="541"/>
      <c r="L114" s="542"/>
      <c r="M114" s="526"/>
      <c r="N114" s="526"/>
      <c r="O114" s="526"/>
      <c r="P114" s="526"/>
      <c r="Q114" s="526"/>
      <c r="R114" s="527"/>
      <c r="S114" s="528"/>
      <c r="T114" s="528"/>
      <c r="U114" s="528"/>
      <c r="V114" s="529"/>
      <c r="W114" s="71"/>
      <c r="X114" s="4"/>
      <c r="Y114" s="5"/>
      <c r="Z114" s="389"/>
      <c r="AA114" s="390"/>
    </row>
    <row r="115" spans="1:27" ht="33.9" customHeight="1">
      <c r="A115" s="372"/>
      <c r="B115" s="391">
        <f t="shared" si="0"/>
        <v>63</v>
      </c>
      <c r="C115" s="540"/>
      <c r="D115" s="541"/>
      <c r="E115" s="541"/>
      <c r="F115" s="541"/>
      <c r="G115" s="541"/>
      <c r="H115" s="541"/>
      <c r="I115" s="541"/>
      <c r="J115" s="541"/>
      <c r="K115" s="541"/>
      <c r="L115" s="542"/>
      <c r="M115" s="526"/>
      <c r="N115" s="526"/>
      <c r="O115" s="526"/>
      <c r="P115" s="526"/>
      <c r="Q115" s="526"/>
      <c r="R115" s="527"/>
      <c r="S115" s="528"/>
      <c r="T115" s="528"/>
      <c r="U115" s="528"/>
      <c r="V115" s="529"/>
      <c r="W115" s="71"/>
      <c r="X115" s="4"/>
      <c r="Y115" s="5"/>
      <c r="Z115" s="389"/>
      <c r="AA115" s="390"/>
    </row>
    <row r="116" spans="1:27" ht="33.9" customHeight="1">
      <c r="A116" s="372"/>
      <c r="B116" s="391">
        <f t="shared" si="0"/>
        <v>64</v>
      </c>
      <c r="C116" s="540"/>
      <c r="D116" s="541"/>
      <c r="E116" s="541"/>
      <c r="F116" s="541"/>
      <c r="G116" s="541"/>
      <c r="H116" s="541"/>
      <c r="I116" s="541"/>
      <c r="J116" s="541"/>
      <c r="K116" s="541"/>
      <c r="L116" s="542"/>
      <c r="M116" s="526"/>
      <c r="N116" s="526"/>
      <c r="O116" s="526"/>
      <c r="P116" s="526"/>
      <c r="Q116" s="526"/>
      <c r="R116" s="527"/>
      <c r="S116" s="528"/>
      <c r="T116" s="528"/>
      <c r="U116" s="528"/>
      <c r="V116" s="529"/>
      <c r="W116" s="71"/>
      <c r="X116" s="4"/>
      <c r="Y116" s="5"/>
      <c r="Z116" s="389"/>
      <c r="AA116" s="390"/>
    </row>
    <row r="117" spans="1:27" ht="33.9" customHeight="1">
      <c r="A117" s="372"/>
      <c r="B117" s="391">
        <f t="shared" si="0"/>
        <v>65</v>
      </c>
      <c r="C117" s="540"/>
      <c r="D117" s="541"/>
      <c r="E117" s="541"/>
      <c r="F117" s="541"/>
      <c r="G117" s="541"/>
      <c r="H117" s="541"/>
      <c r="I117" s="541"/>
      <c r="J117" s="541"/>
      <c r="K117" s="541"/>
      <c r="L117" s="542"/>
      <c r="M117" s="526"/>
      <c r="N117" s="526"/>
      <c r="O117" s="526"/>
      <c r="P117" s="526"/>
      <c r="Q117" s="526"/>
      <c r="R117" s="527"/>
      <c r="S117" s="528"/>
      <c r="T117" s="528"/>
      <c r="U117" s="528"/>
      <c r="V117" s="529"/>
      <c r="W117" s="71"/>
      <c r="X117" s="4"/>
      <c r="Y117" s="5"/>
      <c r="Z117" s="389"/>
      <c r="AA117" s="390"/>
    </row>
    <row r="118" spans="1:27" ht="33.9" customHeight="1">
      <c r="A118" s="372"/>
      <c r="B118" s="391">
        <f t="shared" si="0"/>
        <v>66</v>
      </c>
      <c r="C118" s="540"/>
      <c r="D118" s="541"/>
      <c r="E118" s="541"/>
      <c r="F118" s="541"/>
      <c r="G118" s="541"/>
      <c r="H118" s="541"/>
      <c r="I118" s="541"/>
      <c r="J118" s="541"/>
      <c r="K118" s="541"/>
      <c r="L118" s="542"/>
      <c r="M118" s="526"/>
      <c r="N118" s="526"/>
      <c r="O118" s="526"/>
      <c r="P118" s="526"/>
      <c r="Q118" s="526"/>
      <c r="R118" s="527"/>
      <c r="S118" s="528"/>
      <c r="T118" s="528"/>
      <c r="U118" s="528"/>
      <c r="V118" s="529"/>
      <c r="W118" s="71"/>
      <c r="X118" s="4"/>
      <c r="Y118" s="5"/>
      <c r="Z118" s="389"/>
      <c r="AA118" s="390"/>
    </row>
    <row r="119" spans="1:27" ht="33.9" customHeight="1">
      <c r="A119" s="372"/>
      <c r="B119" s="391">
        <f t="shared" ref="B119:B152" si="1">B118+1</f>
        <v>67</v>
      </c>
      <c r="C119" s="540"/>
      <c r="D119" s="541"/>
      <c r="E119" s="541"/>
      <c r="F119" s="541"/>
      <c r="G119" s="541"/>
      <c r="H119" s="541"/>
      <c r="I119" s="541"/>
      <c r="J119" s="541"/>
      <c r="K119" s="541"/>
      <c r="L119" s="542"/>
      <c r="M119" s="526"/>
      <c r="N119" s="526"/>
      <c r="O119" s="526"/>
      <c r="P119" s="526"/>
      <c r="Q119" s="526"/>
      <c r="R119" s="527"/>
      <c r="S119" s="528"/>
      <c r="T119" s="528"/>
      <c r="U119" s="528"/>
      <c r="V119" s="529"/>
      <c r="W119" s="71"/>
      <c r="X119" s="4"/>
      <c r="Y119" s="5"/>
      <c r="Z119" s="389"/>
      <c r="AA119" s="390"/>
    </row>
    <row r="120" spans="1:27" ht="33.9" customHeight="1">
      <c r="A120" s="372"/>
      <c r="B120" s="391">
        <f t="shared" si="1"/>
        <v>68</v>
      </c>
      <c r="C120" s="540"/>
      <c r="D120" s="541"/>
      <c r="E120" s="541"/>
      <c r="F120" s="541"/>
      <c r="G120" s="541"/>
      <c r="H120" s="541"/>
      <c r="I120" s="541"/>
      <c r="J120" s="541"/>
      <c r="K120" s="541"/>
      <c r="L120" s="542"/>
      <c r="M120" s="526"/>
      <c r="N120" s="526"/>
      <c r="O120" s="526"/>
      <c r="P120" s="526"/>
      <c r="Q120" s="526"/>
      <c r="R120" s="527"/>
      <c r="S120" s="528"/>
      <c r="T120" s="528"/>
      <c r="U120" s="528"/>
      <c r="V120" s="529"/>
      <c r="W120" s="71"/>
      <c r="X120" s="4"/>
      <c r="Y120" s="5"/>
      <c r="Z120" s="389"/>
      <c r="AA120" s="390"/>
    </row>
    <row r="121" spans="1:27" ht="33.9" customHeight="1">
      <c r="A121" s="372"/>
      <c r="B121" s="391">
        <f t="shared" si="1"/>
        <v>69</v>
      </c>
      <c r="C121" s="540"/>
      <c r="D121" s="541"/>
      <c r="E121" s="541"/>
      <c r="F121" s="541"/>
      <c r="G121" s="541"/>
      <c r="H121" s="541"/>
      <c r="I121" s="541"/>
      <c r="J121" s="541"/>
      <c r="K121" s="541"/>
      <c r="L121" s="542"/>
      <c r="M121" s="526"/>
      <c r="N121" s="526"/>
      <c r="O121" s="526"/>
      <c r="P121" s="526"/>
      <c r="Q121" s="526"/>
      <c r="R121" s="527"/>
      <c r="S121" s="528"/>
      <c r="T121" s="528"/>
      <c r="U121" s="528"/>
      <c r="V121" s="529"/>
      <c r="W121" s="71"/>
      <c r="X121" s="4"/>
      <c r="Y121" s="5"/>
      <c r="Z121" s="389"/>
      <c r="AA121" s="390"/>
    </row>
    <row r="122" spans="1:27" ht="33.9" customHeight="1">
      <c r="A122" s="372"/>
      <c r="B122" s="391">
        <f t="shared" si="1"/>
        <v>70</v>
      </c>
      <c r="C122" s="540"/>
      <c r="D122" s="541"/>
      <c r="E122" s="541"/>
      <c r="F122" s="541"/>
      <c r="G122" s="541"/>
      <c r="H122" s="541"/>
      <c r="I122" s="541"/>
      <c r="J122" s="541"/>
      <c r="K122" s="541"/>
      <c r="L122" s="542"/>
      <c r="M122" s="526"/>
      <c r="N122" s="526"/>
      <c r="O122" s="526"/>
      <c r="P122" s="526"/>
      <c r="Q122" s="526"/>
      <c r="R122" s="527"/>
      <c r="S122" s="528"/>
      <c r="T122" s="528"/>
      <c r="U122" s="528"/>
      <c r="V122" s="529"/>
      <c r="W122" s="71"/>
      <c r="X122" s="4"/>
      <c r="Y122" s="5"/>
      <c r="Z122" s="389"/>
      <c r="AA122" s="390"/>
    </row>
    <row r="123" spans="1:27" ht="33.9" customHeight="1">
      <c r="A123" s="372"/>
      <c r="B123" s="391">
        <f t="shared" si="1"/>
        <v>71</v>
      </c>
      <c r="C123" s="540"/>
      <c r="D123" s="541"/>
      <c r="E123" s="541"/>
      <c r="F123" s="541"/>
      <c r="G123" s="541"/>
      <c r="H123" s="541"/>
      <c r="I123" s="541"/>
      <c r="J123" s="541"/>
      <c r="K123" s="541"/>
      <c r="L123" s="542"/>
      <c r="M123" s="526"/>
      <c r="N123" s="526"/>
      <c r="O123" s="526"/>
      <c r="P123" s="526"/>
      <c r="Q123" s="526"/>
      <c r="R123" s="527"/>
      <c r="S123" s="528"/>
      <c r="T123" s="528"/>
      <c r="U123" s="528"/>
      <c r="V123" s="529"/>
      <c r="W123" s="71"/>
      <c r="X123" s="4"/>
      <c r="Y123" s="5"/>
      <c r="Z123" s="389"/>
      <c r="AA123" s="390"/>
    </row>
    <row r="124" spans="1:27" ht="33.9" customHeight="1">
      <c r="A124" s="372"/>
      <c r="B124" s="391">
        <f t="shared" si="1"/>
        <v>72</v>
      </c>
      <c r="C124" s="540"/>
      <c r="D124" s="541"/>
      <c r="E124" s="541"/>
      <c r="F124" s="541"/>
      <c r="G124" s="541"/>
      <c r="H124" s="541"/>
      <c r="I124" s="541"/>
      <c r="J124" s="541"/>
      <c r="K124" s="541"/>
      <c r="L124" s="542"/>
      <c r="M124" s="526"/>
      <c r="N124" s="526"/>
      <c r="O124" s="526"/>
      <c r="P124" s="526"/>
      <c r="Q124" s="526"/>
      <c r="R124" s="527"/>
      <c r="S124" s="528"/>
      <c r="T124" s="528"/>
      <c r="U124" s="528"/>
      <c r="V124" s="529"/>
      <c r="W124" s="71"/>
      <c r="X124" s="4"/>
      <c r="Y124" s="5"/>
      <c r="Z124" s="389"/>
      <c r="AA124" s="390"/>
    </row>
    <row r="125" spans="1:27" ht="33.9" customHeight="1">
      <c r="A125" s="372"/>
      <c r="B125" s="391">
        <f t="shared" si="1"/>
        <v>73</v>
      </c>
      <c r="C125" s="540"/>
      <c r="D125" s="541"/>
      <c r="E125" s="541"/>
      <c r="F125" s="541"/>
      <c r="G125" s="541"/>
      <c r="H125" s="541"/>
      <c r="I125" s="541"/>
      <c r="J125" s="541"/>
      <c r="K125" s="541"/>
      <c r="L125" s="542"/>
      <c r="M125" s="526"/>
      <c r="N125" s="526"/>
      <c r="O125" s="526"/>
      <c r="P125" s="526"/>
      <c r="Q125" s="526"/>
      <c r="R125" s="527"/>
      <c r="S125" s="528"/>
      <c r="T125" s="528"/>
      <c r="U125" s="528"/>
      <c r="V125" s="529"/>
      <c r="W125" s="71"/>
      <c r="X125" s="4"/>
      <c r="Y125" s="5"/>
      <c r="Z125" s="389"/>
      <c r="AA125" s="390"/>
    </row>
    <row r="126" spans="1:27" ht="33.9" customHeight="1">
      <c r="A126" s="372"/>
      <c r="B126" s="391">
        <f t="shared" si="1"/>
        <v>74</v>
      </c>
      <c r="C126" s="540"/>
      <c r="D126" s="541"/>
      <c r="E126" s="541"/>
      <c r="F126" s="541"/>
      <c r="G126" s="541"/>
      <c r="H126" s="541"/>
      <c r="I126" s="541"/>
      <c r="J126" s="541"/>
      <c r="K126" s="541"/>
      <c r="L126" s="542"/>
      <c r="M126" s="526"/>
      <c r="N126" s="526"/>
      <c r="O126" s="526"/>
      <c r="P126" s="526"/>
      <c r="Q126" s="526"/>
      <c r="R126" s="527"/>
      <c r="S126" s="528"/>
      <c r="T126" s="528"/>
      <c r="U126" s="528"/>
      <c r="V126" s="529"/>
      <c r="W126" s="71"/>
      <c r="X126" s="4"/>
      <c r="Y126" s="5"/>
      <c r="Z126" s="389"/>
      <c r="AA126" s="390"/>
    </row>
    <row r="127" spans="1:27" ht="33.9" customHeight="1">
      <c r="A127" s="372"/>
      <c r="B127" s="391">
        <f t="shared" si="1"/>
        <v>75</v>
      </c>
      <c r="C127" s="540"/>
      <c r="D127" s="541"/>
      <c r="E127" s="541"/>
      <c r="F127" s="541"/>
      <c r="G127" s="541"/>
      <c r="H127" s="541"/>
      <c r="I127" s="541"/>
      <c r="J127" s="541"/>
      <c r="K127" s="541"/>
      <c r="L127" s="542"/>
      <c r="M127" s="526"/>
      <c r="N127" s="526"/>
      <c r="O127" s="526"/>
      <c r="P127" s="526"/>
      <c r="Q127" s="526"/>
      <c r="R127" s="527"/>
      <c r="S127" s="528"/>
      <c r="T127" s="528"/>
      <c r="U127" s="528"/>
      <c r="V127" s="529"/>
      <c r="W127" s="71"/>
      <c r="X127" s="4"/>
      <c r="Y127" s="5"/>
      <c r="Z127" s="389"/>
      <c r="AA127" s="390"/>
    </row>
    <row r="128" spans="1:27" ht="33.9" customHeight="1">
      <c r="A128" s="372"/>
      <c r="B128" s="391">
        <f t="shared" si="1"/>
        <v>76</v>
      </c>
      <c r="C128" s="540"/>
      <c r="D128" s="541"/>
      <c r="E128" s="541"/>
      <c r="F128" s="541"/>
      <c r="G128" s="541"/>
      <c r="H128" s="541"/>
      <c r="I128" s="541"/>
      <c r="J128" s="541"/>
      <c r="K128" s="541"/>
      <c r="L128" s="542"/>
      <c r="M128" s="526"/>
      <c r="N128" s="526"/>
      <c r="O128" s="526"/>
      <c r="P128" s="526"/>
      <c r="Q128" s="526"/>
      <c r="R128" s="527"/>
      <c r="S128" s="528"/>
      <c r="T128" s="528"/>
      <c r="U128" s="528"/>
      <c r="V128" s="529"/>
      <c r="W128" s="71"/>
      <c r="X128" s="4"/>
      <c r="Y128" s="5"/>
      <c r="Z128" s="389"/>
      <c r="AA128" s="390"/>
    </row>
    <row r="129" spans="1:27" ht="33.9" customHeight="1">
      <c r="A129" s="372"/>
      <c r="B129" s="391">
        <f t="shared" si="1"/>
        <v>77</v>
      </c>
      <c r="C129" s="540"/>
      <c r="D129" s="541"/>
      <c r="E129" s="541"/>
      <c r="F129" s="541"/>
      <c r="G129" s="541"/>
      <c r="H129" s="541"/>
      <c r="I129" s="541"/>
      <c r="J129" s="541"/>
      <c r="K129" s="541"/>
      <c r="L129" s="542"/>
      <c r="M129" s="526"/>
      <c r="N129" s="526"/>
      <c r="O129" s="526"/>
      <c r="P129" s="526"/>
      <c r="Q129" s="526"/>
      <c r="R129" s="527"/>
      <c r="S129" s="528"/>
      <c r="T129" s="528"/>
      <c r="U129" s="528"/>
      <c r="V129" s="529"/>
      <c r="W129" s="71"/>
      <c r="X129" s="4"/>
      <c r="Y129" s="5"/>
      <c r="Z129" s="389"/>
      <c r="AA129" s="390"/>
    </row>
    <row r="130" spans="1:27" ht="33.9" customHeight="1">
      <c r="A130" s="372"/>
      <c r="B130" s="391">
        <f t="shared" si="1"/>
        <v>78</v>
      </c>
      <c r="C130" s="540"/>
      <c r="D130" s="541"/>
      <c r="E130" s="541"/>
      <c r="F130" s="541"/>
      <c r="G130" s="541"/>
      <c r="H130" s="541"/>
      <c r="I130" s="541"/>
      <c r="J130" s="541"/>
      <c r="K130" s="541"/>
      <c r="L130" s="542"/>
      <c r="M130" s="526"/>
      <c r="N130" s="526"/>
      <c r="O130" s="526"/>
      <c r="P130" s="526"/>
      <c r="Q130" s="526"/>
      <c r="R130" s="527"/>
      <c r="S130" s="528"/>
      <c r="T130" s="528"/>
      <c r="U130" s="528"/>
      <c r="V130" s="529"/>
      <c r="W130" s="71"/>
      <c r="X130" s="4"/>
      <c r="Y130" s="5"/>
      <c r="Z130" s="389"/>
      <c r="AA130" s="390"/>
    </row>
    <row r="131" spans="1:27" ht="33.9" customHeight="1">
      <c r="A131" s="372"/>
      <c r="B131" s="391">
        <f t="shared" si="1"/>
        <v>79</v>
      </c>
      <c r="C131" s="540"/>
      <c r="D131" s="541"/>
      <c r="E131" s="541"/>
      <c r="F131" s="541"/>
      <c r="G131" s="541"/>
      <c r="H131" s="541"/>
      <c r="I131" s="541"/>
      <c r="J131" s="541"/>
      <c r="K131" s="541"/>
      <c r="L131" s="542"/>
      <c r="M131" s="526"/>
      <c r="N131" s="526"/>
      <c r="O131" s="526"/>
      <c r="P131" s="526"/>
      <c r="Q131" s="526"/>
      <c r="R131" s="527"/>
      <c r="S131" s="528"/>
      <c r="T131" s="528"/>
      <c r="U131" s="528"/>
      <c r="V131" s="529"/>
      <c r="W131" s="71"/>
      <c r="X131" s="4"/>
      <c r="Y131" s="5"/>
      <c r="Z131" s="389"/>
      <c r="AA131" s="390"/>
    </row>
    <row r="132" spans="1:27" ht="33.9" customHeight="1">
      <c r="A132" s="372"/>
      <c r="B132" s="391">
        <f t="shared" si="1"/>
        <v>80</v>
      </c>
      <c r="C132" s="540"/>
      <c r="D132" s="541"/>
      <c r="E132" s="541"/>
      <c r="F132" s="541"/>
      <c r="G132" s="541"/>
      <c r="H132" s="541"/>
      <c r="I132" s="541"/>
      <c r="J132" s="541"/>
      <c r="K132" s="541"/>
      <c r="L132" s="542"/>
      <c r="M132" s="526"/>
      <c r="N132" s="526"/>
      <c r="O132" s="526"/>
      <c r="P132" s="526"/>
      <c r="Q132" s="526"/>
      <c r="R132" s="527"/>
      <c r="S132" s="528"/>
      <c r="T132" s="528"/>
      <c r="U132" s="528"/>
      <c r="V132" s="529"/>
      <c r="W132" s="71"/>
      <c r="X132" s="4"/>
      <c r="Y132" s="5"/>
      <c r="Z132" s="389"/>
      <c r="AA132" s="390"/>
    </row>
    <row r="133" spans="1:27" ht="33.9" customHeight="1">
      <c r="A133" s="372"/>
      <c r="B133" s="391">
        <f t="shared" si="1"/>
        <v>81</v>
      </c>
      <c r="C133" s="540"/>
      <c r="D133" s="541"/>
      <c r="E133" s="541"/>
      <c r="F133" s="541"/>
      <c r="G133" s="541"/>
      <c r="H133" s="541"/>
      <c r="I133" s="541"/>
      <c r="J133" s="541"/>
      <c r="K133" s="541"/>
      <c r="L133" s="542"/>
      <c r="M133" s="526"/>
      <c r="N133" s="526"/>
      <c r="O133" s="526"/>
      <c r="P133" s="526"/>
      <c r="Q133" s="526"/>
      <c r="R133" s="527"/>
      <c r="S133" s="528"/>
      <c r="T133" s="528"/>
      <c r="U133" s="528"/>
      <c r="V133" s="529"/>
      <c r="W133" s="71"/>
      <c r="X133" s="4"/>
      <c r="Y133" s="5"/>
      <c r="Z133" s="389"/>
      <c r="AA133" s="390"/>
    </row>
    <row r="134" spans="1:27" ht="33.9" customHeight="1">
      <c r="A134" s="372"/>
      <c r="B134" s="391">
        <f t="shared" si="1"/>
        <v>82</v>
      </c>
      <c r="C134" s="540"/>
      <c r="D134" s="541"/>
      <c r="E134" s="541"/>
      <c r="F134" s="541"/>
      <c r="G134" s="541"/>
      <c r="H134" s="541"/>
      <c r="I134" s="541"/>
      <c r="J134" s="541"/>
      <c r="K134" s="541"/>
      <c r="L134" s="542"/>
      <c r="M134" s="526"/>
      <c r="N134" s="526"/>
      <c r="O134" s="526"/>
      <c r="P134" s="526"/>
      <c r="Q134" s="526"/>
      <c r="R134" s="527"/>
      <c r="S134" s="528"/>
      <c r="T134" s="528"/>
      <c r="U134" s="528"/>
      <c r="V134" s="529"/>
      <c r="W134" s="71"/>
      <c r="X134" s="4"/>
      <c r="Y134" s="5"/>
      <c r="Z134" s="389"/>
      <c r="AA134" s="390"/>
    </row>
    <row r="135" spans="1:27" ht="33.9" customHeight="1">
      <c r="A135" s="372"/>
      <c r="B135" s="391">
        <f t="shared" si="1"/>
        <v>83</v>
      </c>
      <c r="C135" s="540"/>
      <c r="D135" s="541"/>
      <c r="E135" s="541"/>
      <c r="F135" s="541"/>
      <c r="G135" s="541"/>
      <c r="H135" s="541"/>
      <c r="I135" s="541"/>
      <c r="J135" s="541"/>
      <c r="K135" s="541"/>
      <c r="L135" s="542"/>
      <c r="M135" s="526"/>
      <c r="N135" s="526"/>
      <c r="O135" s="526"/>
      <c r="P135" s="526"/>
      <c r="Q135" s="526"/>
      <c r="R135" s="527"/>
      <c r="S135" s="528"/>
      <c r="T135" s="528"/>
      <c r="U135" s="528"/>
      <c r="V135" s="529"/>
      <c r="W135" s="71"/>
      <c r="X135" s="4"/>
      <c r="Y135" s="5"/>
      <c r="Z135" s="389"/>
      <c r="AA135" s="390"/>
    </row>
    <row r="136" spans="1:27" ht="33.9" customHeight="1">
      <c r="A136" s="372"/>
      <c r="B136" s="391">
        <f t="shared" si="1"/>
        <v>84</v>
      </c>
      <c r="C136" s="540"/>
      <c r="D136" s="541"/>
      <c r="E136" s="541"/>
      <c r="F136" s="541"/>
      <c r="G136" s="541"/>
      <c r="H136" s="541"/>
      <c r="I136" s="541"/>
      <c r="J136" s="541"/>
      <c r="K136" s="541"/>
      <c r="L136" s="542"/>
      <c r="M136" s="526"/>
      <c r="N136" s="526"/>
      <c r="O136" s="526"/>
      <c r="P136" s="526"/>
      <c r="Q136" s="526"/>
      <c r="R136" s="527"/>
      <c r="S136" s="528"/>
      <c r="T136" s="528"/>
      <c r="U136" s="528"/>
      <c r="V136" s="529"/>
      <c r="W136" s="71"/>
      <c r="X136" s="4"/>
      <c r="Y136" s="5"/>
      <c r="Z136" s="389"/>
      <c r="AA136" s="390"/>
    </row>
    <row r="137" spans="1:27" ht="33.9" customHeight="1">
      <c r="A137" s="372"/>
      <c r="B137" s="391">
        <f t="shared" si="1"/>
        <v>85</v>
      </c>
      <c r="C137" s="540"/>
      <c r="D137" s="541"/>
      <c r="E137" s="541"/>
      <c r="F137" s="541"/>
      <c r="G137" s="541"/>
      <c r="H137" s="541"/>
      <c r="I137" s="541"/>
      <c r="J137" s="541"/>
      <c r="K137" s="541"/>
      <c r="L137" s="542"/>
      <c r="M137" s="526"/>
      <c r="N137" s="526"/>
      <c r="O137" s="526"/>
      <c r="P137" s="526"/>
      <c r="Q137" s="526"/>
      <c r="R137" s="527"/>
      <c r="S137" s="528"/>
      <c r="T137" s="528"/>
      <c r="U137" s="528"/>
      <c r="V137" s="529"/>
      <c r="W137" s="71"/>
      <c r="X137" s="4"/>
      <c r="Y137" s="5"/>
      <c r="Z137" s="389"/>
      <c r="AA137" s="390"/>
    </row>
    <row r="138" spans="1:27" ht="33.9" customHeight="1">
      <c r="A138" s="372"/>
      <c r="B138" s="391">
        <f t="shared" si="1"/>
        <v>86</v>
      </c>
      <c r="C138" s="540"/>
      <c r="D138" s="541"/>
      <c r="E138" s="541"/>
      <c r="F138" s="541"/>
      <c r="G138" s="541"/>
      <c r="H138" s="541"/>
      <c r="I138" s="541"/>
      <c r="J138" s="541"/>
      <c r="K138" s="541"/>
      <c r="L138" s="542"/>
      <c r="M138" s="526"/>
      <c r="N138" s="526"/>
      <c r="O138" s="526"/>
      <c r="P138" s="526"/>
      <c r="Q138" s="526"/>
      <c r="R138" s="527"/>
      <c r="S138" s="528"/>
      <c r="T138" s="528"/>
      <c r="U138" s="528"/>
      <c r="V138" s="529"/>
      <c r="W138" s="71"/>
      <c r="X138" s="4"/>
      <c r="Y138" s="5"/>
      <c r="Z138" s="389"/>
      <c r="AA138" s="390"/>
    </row>
    <row r="139" spans="1:27" ht="33.9" customHeight="1">
      <c r="A139" s="372"/>
      <c r="B139" s="391">
        <f t="shared" si="1"/>
        <v>87</v>
      </c>
      <c r="C139" s="540"/>
      <c r="D139" s="541"/>
      <c r="E139" s="541"/>
      <c r="F139" s="541"/>
      <c r="G139" s="541"/>
      <c r="H139" s="541"/>
      <c r="I139" s="541"/>
      <c r="J139" s="541"/>
      <c r="K139" s="541"/>
      <c r="L139" s="542"/>
      <c r="M139" s="526"/>
      <c r="N139" s="526"/>
      <c r="O139" s="526"/>
      <c r="P139" s="526"/>
      <c r="Q139" s="526"/>
      <c r="R139" s="527"/>
      <c r="S139" s="528"/>
      <c r="T139" s="528"/>
      <c r="U139" s="528"/>
      <c r="V139" s="529"/>
      <c r="W139" s="71"/>
      <c r="X139" s="4"/>
      <c r="Y139" s="5"/>
      <c r="Z139" s="389"/>
      <c r="AA139" s="390"/>
    </row>
    <row r="140" spans="1:27" ht="33.9" customHeight="1">
      <c r="A140" s="372"/>
      <c r="B140" s="391">
        <f t="shared" si="1"/>
        <v>88</v>
      </c>
      <c r="C140" s="540"/>
      <c r="D140" s="541"/>
      <c r="E140" s="541"/>
      <c r="F140" s="541"/>
      <c r="G140" s="541"/>
      <c r="H140" s="541"/>
      <c r="I140" s="541"/>
      <c r="J140" s="541"/>
      <c r="K140" s="541"/>
      <c r="L140" s="542"/>
      <c r="M140" s="526"/>
      <c r="N140" s="526"/>
      <c r="O140" s="526"/>
      <c r="P140" s="526"/>
      <c r="Q140" s="526"/>
      <c r="R140" s="527"/>
      <c r="S140" s="528"/>
      <c r="T140" s="528"/>
      <c r="U140" s="528"/>
      <c r="V140" s="529"/>
      <c r="W140" s="71"/>
      <c r="X140" s="4"/>
      <c r="Y140" s="5"/>
      <c r="Z140" s="389"/>
      <c r="AA140" s="390"/>
    </row>
    <row r="141" spans="1:27" ht="33.9" customHeight="1">
      <c r="A141" s="372"/>
      <c r="B141" s="391">
        <f t="shared" si="1"/>
        <v>89</v>
      </c>
      <c r="C141" s="540"/>
      <c r="D141" s="541"/>
      <c r="E141" s="541"/>
      <c r="F141" s="541"/>
      <c r="G141" s="541"/>
      <c r="H141" s="541"/>
      <c r="I141" s="541"/>
      <c r="J141" s="541"/>
      <c r="K141" s="541"/>
      <c r="L141" s="542"/>
      <c r="M141" s="526"/>
      <c r="N141" s="526"/>
      <c r="O141" s="526"/>
      <c r="P141" s="526"/>
      <c r="Q141" s="526"/>
      <c r="R141" s="527"/>
      <c r="S141" s="528"/>
      <c r="T141" s="528"/>
      <c r="U141" s="528"/>
      <c r="V141" s="529"/>
      <c r="W141" s="71"/>
      <c r="X141" s="4"/>
      <c r="Y141" s="5"/>
      <c r="Z141" s="389"/>
      <c r="AA141" s="390"/>
    </row>
    <row r="142" spans="1:27" ht="33.9" customHeight="1">
      <c r="A142" s="372"/>
      <c r="B142" s="391">
        <f t="shared" si="1"/>
        <v>90</v>
      </c>
      <c r="C142" s="540"/>
      <c r="D142" s="541"/>
      <c r="E142" s="541"/>
      <c r="F142" s="541"/>
      <c r="G142" s="541"/>
      <c r="H142" s="541"/>
      <c r="I142" s="541"/>
      <c r="J142" s="541"/>
      <c r="K142" s="541"/>
      <c r="L142" s="542"/>
      <c r="M142" s="526"/>
      <c r="N142" s="526"/>
      <c r="O142" s="526"/>
      <c r="P142" s="526"/>
      <c r="Q142" s="526"/>
      <c r="R142" s="527"/>
      <c r="S142" s="528"/>
      <c r="T142" s="528"/>
      <c r="U142" s="528"/>
      <c r="V142" s="529"/>
      <c r="W142" s="71"/>
      <c r="X142" s="4"/>
      <c r="Y142" s="5"/>
      <c r="Z142" s="389"/>
      <c r="AA142" s="390"/>
    </row>
    <row r="143" spans="1:27" ht="33.9" customHeight="1">
      <c r="A143" s="372"/>
      <c r="B143" s="391">
        <f t="shared" si="1"/>
        <v>91</v>
      </c>
      <c r="C143" s="540"/>
      <c r="D143" s="541"/>
      <c r="E143" s="541"/>
      <c r="F143" s="541"/>
      <c r="G143" s="541"/>
      <c r="H143" s="541"/>
      <c r="I143" s="541"/>
      <c r="J143" s="541"/>
      <c r="K143" s="541"/>
      <c r="L143" s="542"/>
      <c r="M143" s="526"/>
      <c r="N143" s="526"/>
      <c r="O143" s="526"/>
      <c r="P143" s="526"/>
      <c r="Q143" s="526"/>
      <c r="R143" s="527"/>
      <c r="S143" s="528"/>
      <c r="T143" s="528"/>
      <c r="U143" s="528"/>
      <c r="V143" s="529"/>
      <c r="W143" s="71"/>
      <c r="X143" s="4"/>
      <c r="Y143" s="5"/>
      <c r="Z143" s="389"/>
      <c r="AA143" s="390"/>
    </row>
    <row r="144" spans="1:27" ht="33.9" customHeight="1">
      <c r="A144" s="372"/>
      <c r="B144" s="391">
        <f t="shared" si="1"/>
        <v>92</v>
      </c>
      <c r="C144" s="540"/>
      <c r="D144" s="541"/>
      <c r="E144" s="541"/>
      <c r="F144" s="541"/>
      <c r="G144" s="541"/>
      <c r="H144" s="541"/>
      <c r="I144" s="541"/>
      <c r="J144" s="541"/>
      <c r="K144" s="541"/>
      <c r="L144" s="542"/>
      <c r="M144" s="526"/>
      <c r="N144" s="526"/>
      <c r="O144" s="526"/>
      <c r="P144" s="526"/>
      <c r="Q144" s="526"/>
      <c r="R144" s="527"/>
      <c r="S144" s="528"/>
      <c r="T144" s="528"/>
      <c r="U144" s="528"/>
      <c r="V144" s="529"/>
      <c r="W144" s="71"/>
      <c r="X144" s="4"/>
      <c r="Y144" s="5"/>
      <c r="Z144" s="389"/>
      <c r="AA144" s="390"/>
    </row>
    <row r="145" spans="1:27" ht="33.9" customHeight="1">
      <c r="A145" s="372"/>
      <c r="B145" s="391">
        <f t="shared" si="1"/>
        <v>93</v>
      </c>
      <c r="C145" s="540"/>
      <c r="D145" s="541"/>
      <c r="E145" s="541"/>
      <c r="F145" s="541"/>
      <c r="G145" s="541"/>
      <c r="H145" s="541"/>
      <c r="I145" s="541"/>
      <c r="J145" s="541"/>
      <c r="K145" s="541"/>
      <c r="L145" s="542"/>
      <c r="M145" s="526"/>
      <c r="N145" s="526"/>
      <c r="O145" s="526"/>
      <c r="P145" s="526"/>
      <c r="Q145" s="526"/>
      <c r="R145" s="527"/>
      <c r="S145" s="528"/>
      <c r="T145" s="528"/>
      <c r="U145" s="528"/>
      <c r="V145" s="529"/>
      <c r="W145" s="71"/>
      <c r="X145" s="4"/>
      <c r="Y145" s="5"/>
      <c r="Z145" s="389"/>
      <c r="AA145" s="390"/>
    </row>
    <row r="146" spans="1:27" ht="33.9" customHeight="1">
      <c r="A146" s="372"/>
      <c r="B146" s="391">
        <f t="shared" si="1"/>
        <v>94</v>
      </c>
      <c r="C146" s="540"/>
      <c r="D146" s="541"/>
      <c r="E146" s="541"/>
      <c r="F146" s="541"/>
      <c r="G146" s="541"/>
      <c r="H146" s="541"/>
      <c r="I146" s="541"/>
      <c r="J146" s="541"/>
      <c r="K146" s="541"/>
      <c r="L146" s="542"/>
      <c r="M146" s="526"/>
      <c r="N146" s="526"/>
      <c r="O146" s="526"/>
      <c r="P146" s="526"/>
      <c r="Q146" s="526"/>
      <c r="R146" s="527"/>
      <c r="S146" s="528"/>
      <c r="T146" s="528"/>
      <c r="U146" s="528"/>
      <c r="V146" s="529"/>
      <c r="W146" s="71"/>
      <c r="X146" s="4"/>
      <c r="Y146" s="5"/>
      <c r="Z146" s="389"/>
      <c r="AA146" s="390"/>
    </row>
    <row r="147" spans="1:27" ht="33.9" customHeight="1">
      <c r="A147" s="372"/>
      <c r="B147" s="391">
        <f t="shared" si="1"/>
        <v>95</v>
      </c>
      <c r="C147" s="540"/>
      <c r="D147" s="541"/>
      <c r="E147" s="541"/>
      <c r="F147" s="541"/>
      <c r="G147" s="541"/>
      <c r="H147" s="541"/>
      <c r="I147" s="541"/>
      <c r="J147" s="541"/>
      <c r="K147" s="541"/>
      <c r="L147" s="542"/>
      <c r="M147" s="526"/>
      <c r="N147" s="526"/>
      <c r="O147" s="526"/>
      <c r="P147" s="526"/>
      <c r="Q147" s="526"/>
      <c r="R147" s="527"/>
      <c r="S147" s="528"/>
      <c r="T147" s="528"/>
      <c r="U147" s="528"/>
      <c r="V147" s="529"/>
      <c r="W147" s="71"/>
      <c r="X147" s="4"/>
      <c r="Y147" s="5"/>
      <c r="Z147" s="389"/>
      <c r="AA147" s="390"/>
    </row>
    <row r="148" spans="1:27" ht="33.9" customHeight="1">
      <c r="A148" s="372"/>
      <c r="B148" s="391">
        <f t="shared" si="1"/>
        <v>96</v>
      </c>
      <c r="C148" s="540"/>
      <c r="D148" s="541"/>
      <c r="E148" s="541"/>
      <c r="F148" s="541"/>
      <c r="G148" s="541"/>
      <c r="H148" s="541"/>
      <c r="I148" s="541"/>
      <c r="J148" s="541"/>
      <c r="K148" s="541"/>
      <c r="L148" s="542"/>
      <c r="M148" s="526"/>
      <c r="N148" s="526"/>
      <c r="O148" s="526"/>
      <c r="P148" s="526"/>
      <c r="Q148" s="526"/>
      <c r="R148" s="527"/>
      <c r="S148" s="528"/>
      <c r="T148" s="528"/>
      <c r="U148" s="528"/>
      <c r="V148" s="529"/>
      <c r="W148" s="71"/>
      <c r="X148" s="4"/>
      <c r="Y148" s="5"/>
      <c r="Z148" s="389"/>
      <c r="AA148" s="390"/>
    </row>
    <row r="149" spans="1:27" ht="33.9" customHeight="1">
      <c r="A149" s="372"/>
      <c r="B149" s="391">
        <f t="shared" si="1"/>
        <v>97</v>
      </c>
      <c r="C149" s="540"/>
      <c r="D149" s="541"/>
      <c r="E149" s="541"/>
      <c r="F149" s="541"/>
      <c r="G149" s="541"/>
      <c r="H149" s="541"/>
      <c r="I149" s="541"/>
      <c r="J149" s="541"/>
      <c r="K149" s="541"/>
      <c r="L149" s="542"/>
      <c r="M149" s="526"/>
      <c r="N149" s="526"/>
      <c r="O149" s="526"/>
      <c r="P149" s="526"/>
      <c r="Q149" s="526"/>
      <c r="R149" s="527"/>
      <c r="S149" s="528"/>
      <c r="T149" s="528"/>
      <c r="U149" s="528"/>
      <c r="V149" s="529"/>
      <c r="W149" s="71"/>
      <c r="X149" s="4"/>
      <c r="Y149" s="5"/>
      <c r="Z149" s="389"/>
      <c r="AA149" s="390"/>
    </row>
    <row r="150" spans="1:27" ht="33.9" customHeight="1">
      <c r="A150" s="372"/>
      <c r="B150" s="391">
        <f t="shared" si="1"/>
        <v>98</v>
      </c>
      <c r="C150" s="540"/>
      <c r="D150" s="541"/>
      <c r="E150" s="541"/>
      <c r="F150" s="541"/>
      <c r="G150" s="541"/>
      <c r="H150" s="541"/>
      <c r="I150" s="541"/>
      <c r="J150" s="541"/>
      <c r="K150" s="541"/>
      <c r="L150" s="542"/>
      <c r="M150" s="526"/>
      <c r="N150" s="526"/>
      <c r="O150" s="526"/>
      <c r="P150" s="526"/>
      <c r="Q150" s="526"/>
      <c r="R150" s="527"/>
      <c r="S150" s="528"/>
      <c r="T150" s="528"/>
      <c r="U150" s="528"/>
      <c r="V150" s="529"/>
      <c r="W150" s="71"/>
      <c r="X150" s="4"/>
      <c r="Y150" s="5"/>
      <c r="Z150" s="389"/>
      <c r="AA150" s="390"/>
    </row>
    <row r="151" spans="1:27" ht="33.9" customHeight="1">
      <c r="A151" s="372"/>
      <c r="B151" s="391">
        <f t="shared" si="1"/>
        <v>99</v>
      </c>
      <c r="C151" s="540"/>
      <c r="D151" s="541"/>
      <c r="E151" s="541"/>
      <c r="F151" s="541"/>
      <c r="G151" s="541"/>
      <c r="H151" s="541"/>
      <c r="I151" s="541"/>
      <c r="J151" s="541"/>
      <c r="K151" s="541"/>
      <c r="L151" s="542"/>
      <c r="M151" s="526"/>
      <c r="N151" s="526"/>
      <c r="O151" s="526"/>
      <c r="P151" s="526"/>
      <c r="Q151" s="526"/>
      <c r="R151" s="527"/>
      <c r="S151" s="528"/>
      <c r="T151" s="528"/>
      <c r="U151" s="528"/>
      <c r="V151" s="529"/>
      <c r="W151" s="71"/>
      <c r="X151" s="4"/>
      <c r="Y151" s="5"/>
      <c r="Z151" s="389"/>
      <c r="AA151" s="390"/>
    </row>
    <row r="152" spans="1:27" ht="33.9"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topLeftCell="A170" zoomScale="110" zoomScaleNormal="120" zoomScaleSheetLayoutView="130" workbookViewId="0">
      <selection activeCell="W175" sqref="W175"/>
    </sheetView>
  </sheetViews>
  <sheetFormatPr defaultColWidth="9" defaultRowHeight="13"/>
  <cols>
    <col min="1" max="1" width="2.453125" customWidth="1"/>
    <col min="2" max="2" width="2.90625" customWidth="1"/>
    <col min="3" max="7" width="2.6328125" customWidth="1"/>
    <col min="8" max="20" width="2.453125" customWidth="1"/>
    <col min="21" max="21" width="3.90625" customWidth="1"/>
    <col min="22" max="33" width="2.453125" customWidth="1"/>
    <col min="34" max="34" width="2.6328125" customWidth="1"/>
    <col min="35" max="37" width="2.453125" customWidth="1"/>
    <col min="38" max="38" width="2.6328125" customWidth="1"/>
    <col min="39" max="53" width="6.36328125" customWidth="1"/>
    <col min="54" max="54" width="2.453125" customWidth="1"/>
    <col min="55" max="61" width="6.36328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70" t="s">
        <v>48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49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15"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51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52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55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56</v>
      </c>
      <c r="C18" s="806" t="s">
        <v>57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16" t="s">
        <v>60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16" t="s">
        <v>62</v>
      </c>
      <c r="F20" s="616"/>
      <c r="G20" s="616"/>
      <c r="H20" s="616"/>
      <c r="I20" s="616"/>
      <c r="J20" s="616"/>
      <c r="K20" s="616"/>
      <c r="L20" s="616"/>
      <c r="M20" s="616"/>
      <c r="N20" s="616"/>
      <c r="O20" s="616"/>
      <c r="P20" s="863"/>
      <c r="Q20" s="618">
        <v>0</v>
      </c>
      <c r="R20" s="619"/>
      <c r="S20" s="619"/>
      <c r="T20" s="619"/>
      <c r="U20" s="619"/>
      <c r="V20" s="620"/>
      <c r="W20" s="162" t="s">
        <v>58</v>
      </c>
      <c r="X20" s="130" t="s">
        <v>63</v>
      </c>
      <c r="Y20" s="163" t="str">
        <f>IF(Q20&gt;Q19,"×","")</f>
        <v/>
      </c>
      <c r="Z20" s="129"/>
      <c r="AA20" s="129"/>
      <c r="AB20" s="129"/>
      <c r="AC20" s="129"/>
      <c r="AD20" s="129"/>
      <c r="AE20" s="129"/>
      <c r="AF20" s="129"/>
      <c r="AG20" s="129"/>
      <c r="AH20" s="129"/>
      <c r="AI20" s="129"/>
      <c r="AJ20" s="129"/>
      <c r="AK20" s="129"/>
      <c r="AL20" s="129"/>
      <c r="AM20" s="550" t="s">
        <v>64</v>
      </c>
      <c r="AN20" s="551"/>
      <c r="AO20" s="551"/>
      <c r="AP20" s="551"/>
      <c r="AQ20" s="551"/>
      <c r="AR20" s="551"/>
      <c r="AS20" s="551"/>
      <c r="AT20" s="551"/>
      <c r="AU20" s="551"/>
      <c r="AV20" s="551"/>
      <c r="AW20" s="551"/>
      <c r="AX20" s="551"/>
      <c r="AY20" s="551"/>
      <c r="AZ20" s="551"/>
      <c r="BA20" s="552"/>
    </row>
    <row r="21" spans="1:53" ht="21.75" customHeight="1" thickBot="1">
      <c r="A21" s="129"/>
      <c r="B21" s="164" t="s">
        <v>65</v>
      </c>
      <c r="C21" s="616" t="s">
        <v>66</v>
      </c>
      <c r="D21" s="806"/>
      <c r="E21" s="806"/>
      <c r="F21" s="806"/>
      <c r="G21" s="806"/>
      <c r="H21" s="806"/>
      <c r="I21" s="806"/>
      <c r="J21" s="806"/>
      <c r="K21" s="806"/>
      <c r="L21" s="806"/>
      <c r="M21" s="806"/>
      <c r="N21" s="806"/>
      <c r="O21" s="806"/>
      <c r="P21" s="806"/>
      <c r="Q21" s="783">
        <f>Q18-Q20</f>
        <v>0</v>
      </c>
      <c r="R21" s="784"/>
      <c r="S21" s="784"/>
      <c r="T21" s="784"/>
      <c r="U21" s="784"/>
      <c r="V21" s="785"/>
      <c r="W21" s="155" t="s">
        <v>58</v>
      </c>
      <c r="X21" s="130" t="s">
        <v>63</v>
      </c>
      <c r="Y21" s="565" t="str">
        <f>IFERROR(IF(Q22&gt;=Q21,"○","×"),"")</f>
        <v>○</v>
      </c>
      <c r="Z21" s="129"/>
      <c r="AA21" s="129"/>
      <c r="AB21" s="129"/>
      <c r="AC21" s="129"/>
      <c r="AD21" s="129"/>
      <c r="AE21" s="129"/>
      <c r="AF21" s="129"/>
      <c r="AG21" s="129"/>
      <c r="AH21" s="129"/>
      <c r="AI21" s="129"/>
      <c r="AJ21" s="129"/>
      <c r="AK21" s="129"/>
      <c r="AL21" s="129"/>
      <c r="AM21" s="900" t="s">
        <v>67</v>
      </c>
      <c r="AN21" s="567"/>
      <c r="AO21" s="567"/>
      <c r="AP21" s="567"/>
      <c r="AQ21" s="567"/>
      <c r="AR21" s="567"/>
      <c r="AS21" s="567"/>
      <c r="AT21" s="567"/>
      <c r="AU21" s="567"/>
      <c r="AV21" s="567"/>
      <c r="AW21" s="567"/>
      <c r="AX21" s="567"/>
      <c r="AY21" s="567"/>
      <c r="AZ21" s="567"/>
      <c r="BA21" s="568"/>
    </row>
    <row r="22" spans="1:53" ht="24.75" customHeight="1" thickBot="1">
      <c r="A22" s="129"/>
      <c r="B22" s="164" t="s">
        <v>68</v>
      </c>
      <c r="C22" s="616" t="s">
        <v>69</v>
      </c>
      <c r="D22" s="616"/>
      <c r="E22" s="616"/>
      <c r="F22" s="616"/>
      <c r="G22" s="616"/>
      <c r="H22" s="616"/>
      <c r="I22" s="616"/>
      <c r="J22" s="616"/>
      <c r="K22" s="616"/>
      <c r="L22" s="616"/>
      <c r="M22" s="616"/>
      <c r="N22" s="616"/>
      <c r="O22" s="616"/>
      <c r="P22" s="616"/>
      <c r="Q22" s="618"/>
      <c r="R22" s="619"/>
      <c r="S22" s="619"/>
      <c r="T22" s="619"/>
      <c r="U22" s="619"/>
      <c r="V22" s="620"/>
      <c r="W22" s="165" t="s">
        <v>58</v>
      </c>
      <c r="X22" s="130" t="s">
        <v>63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70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16" t="s">
        <v>72</v>
      </c>
      <c r="D25" s="616"/>
      <c r="E25" s="616"/>
      <c r="F25" s="616"/>
      <c r="G25" s="616"/>
      <c r="H25" s="616"/>
      <c r="I25" s="616"/>
      <c r="J25" s="616"/>
      <c r="K25" s="616"/>
      <c r="L25" s="616"/>
      <c r="M25" s="616"/>
      <c r="N25" s="616"/>
      <c r="O25" s="616"/>
      <c r="P25" s="617"/>
      <c r="Q25" s="612">
        <f>Q19-Q20</f>
        <v>0</v>
      </c>
      <c r="R25" s="613"/>
      <c r="S25" s="613"/>
      <c r="T25" s="613"/>
      <c r="U25" s="613"/>
      <c r="V25" s="613"/>
      <c r="W25" s="158" t="s">
        <v>58</v>
      </c>
      <c r="X25" s="130" t="s">
        <v>63</v>
      </c>
      <c r="Y25" s="614" t="str">
        <f>IFERROR(IF(Q25&lt;=0,"",IF(Q26&gt;=Q25,"○","△")),"")</f>
        <v/>
      </c>
      <c r="Z25" s="130" t="s">
        <v>63</v>
      </c>
      <c r="AA25" s="565" t="str">
        <f>IFERROR(IF(Y25="△",IF(Q28&gt;=Q25,"○","×"),""),"")</f>
        <v/>
      </c>
      <c r="AB25" s="129"/>
      <c r="AC25" s="129"/>
      <c r="AD25" s="129"/>
      <c r="AE25" s="129"/>
      <c r="AF25" s="129"/>
      <c r="AG25" s="129"/>
      <c r="AH25" s="129"/>
      <c r="AI25" s="129"/>
      <c r="AJ25" s="129"/>
      <c r="AK25" s="129"/>
      <c r="AL25" s="129"/>
    </row>
    <row r="26" spans="1:53" ht="39.75" customHeight="1" thickBot="1">
      <c r="A26" s="129"/>
      <c r="B26" s="164" t="s">
        <v>73</v>
      </c>
      <c r="C26" s="616" t="s">
        <v>74</v>
      </c>
      <c r="D26" s="616"/>
      <c r="E26" s="616"/>
      <c r="F26" s="616"/>
      <c r="G26" s="616"/>
      <c r="H26" s="616"/>
      <c r="I26" s="616"/>
      <c r="J26" s="616"/>
      <c r="K26" s="616"/>
      <c r="L26" s="616"/>
      <c r="M26" s="616"/>
      <c r="N26" s="616"/>
      <c r="O26" s="616"/>
      <c r="P26" s="617"/>
      <c r="Q26" s="618"/>
      <c r="R26" s="619"/>
      <c r="S26" s="619"/>
      <c r="T26" s="619"/>
      <c r="U26" s="619"/>
      <c r="V26" s="620"/>
      <c r="W26" s="158" t="s">
        <v>58</v>
      </c>
      <c r="X26" s="130" t="s">
        <v>63</v>
      </c>
      <c r="Y26" s="615"/>
      <c r="Z26" s="130"/>
      <c r="AA26" s="846"/>
      <c r="AB26" s="129"/>
      <c r="AC26" s="129"/>
      <c r="AD26" s="129"/>
      <c r="AE26" s="129"/>
      <c r="AF26" s="129"/>
      <c r="AG26" s="129"/>
      <c r="AH26" s="129"/>
      <c r="AI26" s="129"/>
      <c r="AJ26" s="129"/>
      <c r="AK26" s="129"/>
      <c r="AL26" s="129"/>
    </row>
    <row r="27" spans="1:53" ht="27.75" customHeight="1" thickBot="1">
      <c r="A27" s="129"/>
      <c r="B27" s="164" t="s">
        <v>75</v>
      </c>
      <c r="C27" s="616" t="s">
        <v>76</v>
      </c>
      <c r="D27" s="616"/>
      <c r="E27" s="616"/>
      <c r="F27" s="616"/>
      <c r="G27" s="616"/>
      <c r="H27" s="616"/>
      <c r="I27" s="616"/>
      <c r="J27" s="616"/>
      <c r="K27" s="616"/>
      <c r="L27" s="616"/>
      <c r="M27" s="616"/>
      <c r="N27" s="616"/>
      <c r="O27" s="616"/>
      <c r="P27" s="617"/>
      <c r="Q27" s="618"/>
      <c r="R27" s="619"/>
      <c r="S27" s="619"/>
      <c r="T27" s="619"/>
      <c r="U27" s="619"/>
      <c r="V27" s="620"/>
      <c r="W27" s="158" t="s">
        <v>58</v>
      </c>
      <c r="X27" s="129"/>
      <c r="Y27" s="129"/>
      <c r="Z27" s="130"/>
      <c r="AA27" s="846"/>
      <c r="AB27" s="129"/>
      <c r="AC27" s="129"/>
      <c r="AD27" s="129"/>
      <c r="AE27" s="129"/>
      <c r="AF27" s="129"/>
      <c r="AG27" s="129"/>
      <c r="AH27" s="129"/>
      <c r="AI27" s="129"/>
      <c r="AJ27" s="129"/>
      <c r="AK27" s="129"/>
      <c r="AL27" s="129"/>
      <c r="AM27" s="569" t="s">
        <v>77</v>
      </c>
      <c r="AN27" s="570"/>
      <c r="AO27" s="570"/>
      <c r="AP27" s="570"/>
      <c r="AQ27" s="570"/>
      <c r="AR27" s="570"/>
      <c r="AS27" s="570"/>
      <c r="AT27" s="570"/>
      <c r="AU27" s="570"/>
      <c r="AV27" s="570"/>
      <c r="AW27" s="570"/>
      <c r="AX27" s="570"/>
      <c r="AY27" s="570"/>
      <c r="AZ27" s="570"/>
      <c r="BA27" s="571"/>
    </row>
    <row r="28" spans="1:53" ht="18" customHeight="1" thickBot="1">
      <c r="A28" s="129"/>
      <c r="B28" s="164" t="s">
        <v>78</v>
      </c>
      <c r="C28" s="616" t="s">
        <v>79</v>
      </c>
      <c r="D28" s="616"/>
      <c r="E28" s="616"/>
      <c r="F28" s="616"/>
      <c r="G28" s="616"/>
      <c r="H28" s="616"/>
      <c r="I28" s="616"/>
      <c r="J28" s="616"/>
      <c r="K28" s="616"/>
      <c r="L28" s="616"/>
      <c r="M28" s="616"/>
      <c r="N28" s="616"/>
      <c r="O28" s="616"/>
      <c r="P28" s="617"/>
      <c r="Q28" s="880">
        <f>Q26+Q27</f>
        <v>0</v>
      </c>
      <c r="R28" s="881"/>
      <c r="S28" s="881"/>
      <c r="T28" s="881"/>
      <c r="U28" s="881"/>
      <c r="V28" s="882"/>
      <c r="W28" s="158" t="s">
        <v>58</v>
      </c>
      <c r="X28" s="129"/>
      <c r="Y28" s="129"/>
      <c r="Z28" s="129" t="s">
        <v>63</v>
      </c>
      <c r="AA28" s="566"/>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883" t="s">
        <v>81</v>
      </c>
      <c r="C29" s="834" t="s">
        <v>82</v>
      </c>
      <c r="D29" s="834"/>
      <c r="E29" s="835"/>
      <c r="F29" s="167"/>
      <c r="G29" s="839" t="s">
        <v>83</v>
      </c>
      <c r="H29" s="840"/>
      <c r="I29" s="840"/>
      <c r="J29" s="841"/>
      <c r="K29" s="820" t="s">
        <v>84</v>
      </c>
      <c r="L29" s="820"/>
      <c r="M29" s="820"/>
      <c r="N29" s="820"/>
      <c r="O29" s="822"/>
      <c r="P29" s="823"/>
      <c r="Q29" s="826" t="s">
        <v>85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86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838" t="s">
        <v>89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88</v>
      </c>
      <c r="C33" s="838" t="s">
        <v>90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859" t="s">
        <v>92</v>
      </c>
      <c r="D36" s="859"/>
      <c r="E36" s="859"/>
      <c r="F36" s="859"/>
      <c r="G36" s="859"/>
      <c r="H36" s="859"/>
      <c r="I36" s="859"/>
      <c r="J36" s="859"/>
      <c r="K36" s="859"/>
      <c r="L36" s="859"/>
      <c r="M36" s="859"/>
      <c r="N36" s="859"/>
      <c r="O36" s="859"/>
      <c r="P36" s="860"/>
      <c r="Q36" s="808">
        <f>Q37-Q38-Q39</f>
        <v>0</v>
      </c>
      <c r="R36" s="809"/>
      <c r="S36" s="809"/>
      <c r="T36" s="809"/>
      <c r="U36" s="809"/>
      <c r="V36" s="810"/>
      <c r="W36" s="186" t="s">
        <v>58</v>
      </c>
      <c r="X36" s="187" t="s">
        <v>63</v>
      </c>
      <c r="Y36" s="565" t="str">
        <f>IF(Q40="","",IF(Q36="","",IF(Q36&gt;=Q40,"○","×")))</f>
        <v>○</v>
      </c>
      <c r="Z36" s="188"/>
      <c r="AA36" s="182"/>
      <c r="AB36" s="182"/>
      <c r="AC36" s="182"/>
      <c r="AD36" s="184"/>
      <c r="AE36" s="184"/>
      <c r="AF36" s="184"/>
      <c r="AG36" s="184"/>
      <c r="AH36" s="184"/>
      <c r="AI36" s="184"/>
      <c r="AJ36" s="184"/>
      <c r="AK36" s="184"/>
      <c r="AL36" s="129"/>
      <c r="AM36" s="901" t="s">
        <v>93</v>
      </c>
      <c r="AN36" s="902"/>
      <c r="AO36" s="902"/>
      <c r="AP36" s="902"/>
      <c r="AQ36" s="902"/>
      <c r="AR36" s="902"/>
      <c r="AS36" s="902"/>
      <c r="AT36" s="902"/>
      <c r="AU36" s="902"/>
      <c r="AV36" s="902"/>
      <c r="AW36" s="902"/>
      <c r="AX36" s="902"/>
      <c r="AY36" s="902"/>
      <c r="AZ36" s="902"/>
      <c r="BA36" s="903"/>
    </row>
    <row r="37" spans="1:53" ht="18.75" customHeight="1" thickBot="1">
      <c r="A37" s="129"/>
      <c r="B37" s="878"/>
      <c r="C37" s="813" t="s">
        <v>94</v>
      </c>
      <c r="D37" s="813"/>
      <c r="E37" s="813"/>
      <c r="F37" s="813"/>
      <c r="G37" s="813"/>
      <c r="H37" s="813"/>
      <c r="I37" s="813"/>
      <c r="J37" s="813"/>
      <c r="K37" s="813"/>
      <c r="L37" s="813"/>
      <c r="M37" s="813"/>
      <c r="N37" s="813"/>
      <c r="O37" s="813"/>
      <c r="P37" s="814"/>
      <c r="Q37" s="817"/>
      <c r="R37" s="818"/>
      <c r="S37" s="818"/>
      <c r="T37" s="818"/>
      <c r="U37" s="818"/>
      <c r="V37" s="819"/>
      <c r="W37" s="186" t="s">
        <v>58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95</v>
      </c>
      <c r="D38" s="815"/>
      <c r="E38" s="815"/>
      <c r="F38" s="815"/>
      <c r="G38" s="815"/>
      <c r="H38" s="815"/>
      <c r="I38" s="815"/>
      <c r="J38" s="815"/>
      <c r="K38" s="815"/>
      <c r="L38" s="815"/>
      <c r="M38" s="815"/>
      <c r="N38" s="815"/>
      <c r="O38" s="815"/>
      <c r="P38" s="816"/>
      <c r="Q38" s="808">
        <f>Q22</f>
        <v>0</v>
      </c>
      <c r="R38" s="809"/>
      <c r="S38" s="809"/>
      <c r="T38" s="809"/>
      <c r="U38" s="809"/>
      <c r="V38" s="810"/>
      <c r="W38" s="186" t="s">
        <v>58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49"/>
      <c r="C39" s="815" t="s">
        <v>96</v>
      </c>
      <c r="D39" s="815"/>
      <c r="E39" s="815"/>
      <c r="F39" s="815"/>
      <c r="G39" s="815"/>
      <c r="H39" s="815"/>
      <c r="I39" s="815"/>
      <c r="J39" s="815"/>
      <c r="K39" s="815"/>
      <c r="L39" s="815"/>
      <c r="M39" s="815"/>
      <c r="N39" s="815"/>
      <c r="O39" s="815"/>
      <c r="P39" s="816"/>
      <c r="Q39" s="817"/>
      <c r="R39" s="818"/>
      <c r="S39" s="818"/>
      <c r="T39" s="818"/>
      <c r="U39" s="818"/>
      <c r="V39" s="819"/>
      <c r="W39" s="186" t="s">
        <v>58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65</v>
      </c>
      <c r="C40" s="811" t="s">
        <v>97</v>
      </c>
      <c r="D40" s="812"/>
      <c r="E40" s="812"/>
      <c r="F40" s="812"/>
      <c r="G40" s="812"/>
      <c r="H40" s="812"/>
      <c r="I40" s="812"/>
      <c r="J40" s="812"/>
      <c r="K40" s="812"/>
      <c r="L40" s="812"/>
      <c r="M40" s="812"/>
      <c r="N40" s="812"/>
      <c r="O40" s="812"/>
      <c r="P40" s="812"/>
      <c r="Q40" s="808">
        <f>Q41-Q42-Q43-Q44-Q45-Q46</f>
        <v>0</v>
      </c>
      <c r="R40" s="809"/>
      <c r="S40" s="809"/>
      <c r="T40" s="809"/>
      <c r="U40" s="809"/>
      <c r="V40" s="810"/>
      <c r="W40" s="189" t="s">
        <v>58</v>
      </c>
      <c r="X40" s="187" t="s">
        <v>63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98</v>
      </c>
      <c r="D41" s="861"/>
      <c r="E41" s="861"/>
      <c r="F41" s="861"/>
      <c r="G41" s="861"/>
      <c r="H41" s="861"/>
      <c r="I41" s="861"/>
      <c r="J41" s="861"/>
      <c r="K41" s="861"/>
      <c r="L41" s="861"/>
      <c r="M41" s="861"/>
      <c r="N41" s="861"/>
      <c r="O41" s="861"/>
      <c r="P41" s="862"/>
      <c r="Q41" s="850"/>
      <c r="R41" s="851"/>
      <c r="S41" s="851"/>
      <c r="T41" s="851"/>
      <c r="U41" s="851"/>
      <c r="V41" s="852"/>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99</v>
      </c>
      <c r="D42" s="861"/>
      <c r="E42" s="861"/>
      <c r="F42" s="861"/>
      <c r="G42" s="861"/>
      <c r="H42" s="861"/>
      <c r="I42" s="861"/>
      <c r="J42" s="861"/>
      <c r="K42" s="861"/>
      <c r="L42" s="861"/>
      <c r="M42" s="861"/>
      <c r="N42" s="861"/>
      <c r="O42" s="861"/>
      <c r="P42" s="862"/>
      <c r="Q42" s="850"/>
      <c r="R42" s="851"/>
      <c r="S42" s="851"/>
      <c r="T42" s="851"/>
      <c r="U42" s="851"/>
      <c r="V42" s="852"/>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100</v>
      </c>
      <c r="D43" s="861"/>
      <c r="E43" s="861"/>
      <c r="F43" s="861"/>
      <c r="G43" s="861"/>
      <c r="H43" s="861"/>
      <c r="I43" s="861"/>
      <c r="J43" s="861"/>
      <c r="K43" s="861"/>
      <c r="L43" s="861"/>
      <c r="M43" s="861"/>
      <c r="N43" s="861"/>
      <c r="O43" s="861"/>
      <c r="P43" s="862"/>
      <c r="Q43" s="850"/>
      <c r="R43" s="851"/>
      <c r="S43" s="851"/>
      <c r="T43" s="851"/>
      <c r="U43" s="851"/>
      <c r="V43" s="852"/>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101</v>
      </c>
      <c r="D44" s="854"/>
      <c r="E44" s="854"/>
      <c r="F44" s="854"/>
      <c r="G44" s="854"/>
      <c r="H44" s="854"/>
      <c r="I44" s="854"/>
      <c r="J44" s="854"/>
      <c r="K44" s="854"/>
      <c r="L44" s="854"/>
      <c r="M44" s="854"/>
      <c r="N44" s="854"/>
      <c r="O44" s="854"/>
      <c r="P44" s="855"/>
      <c r="Q44" s="850"/>
      <c r="R44" s="851"/>
      <c r="S44" s="851"/>
      <c r="T44" s="851"/>
      <c r="U44" s="851"/>
      <c r="V44" s="852"/>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102</v>
      </c>
      <c r="D45" s="854"/>
      <c r="E45" s="854"/>
      <c r="F45" s="854"/>
      <c r="G45" s="854"/>
      <c r="H45" s="854"/>
      <c r="I45" s="854"/>
      <c r="J45" s="854"/>
      <c r="K45" s="854"/>
      <c r="L45" s="854"/>
      <c r="M45" s="854"/>
      <c r="N45" s="854"/>
      <c r="O45" s="854"/>
      <c r="P45" s="855"/>
      <c r="Q45" s="850"/>
      <c r="R45" s="851"/>
      <c r="S45" s="851"/>
      <c r="T45" s="851"/>
      <c r="U45" s="851"/>
      <c r="V45" s="852"/>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103</v>
      </c>
      <c r="D46" s="848"/>
      <c r="E46" s="848"/>
      <c r="F46" s="848"/>
      <c r="G46" s="848"/>
      <c r="H46" s="848"/>
      <c r="I46" s="848"/>
      <c r="J46" s="848"/>
      <c r="K46" s="848"/>
      <c r="L46" s="848"/>
      <c r="M46" s="848"/>
      <c r="N46" s="848"/>
      <c r="O46" s="848"/>
      <c r="P46" s="849"/>
      <c r="Q46" s="850"/>
      <c r="R46" s="851"/>
      <c r="S46" s="851"/>
      <c r="T46" s="851"/>
      <c r="U46" s="851"/>
      <c r="V46" s="852"/>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51" t="s">
        <v>104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88</v>
      </c>
      <c r="C50" s="838" t="s">
        <v>105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88</v>
      </c>
      <c r="C51" s="651" t="s">
        <v>106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107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88</v>
      </c>
      <c r="C54" s="879" t="s">
        <v>108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109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110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111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112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113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885" t="s">
        <v>115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58</v>
      </c>
      <c r="Z61" s="129"/>
      <c r="AA61" s="206" t="s">
        <v>116</v>
      </c>
      <c r="AB61" s="864">
        <f>IFERROR(T62/T60*100,0)</f>
        <v>0</v>
      </c>
      <c r="AC61" s="865"/>
      <c r="AD61" s="866"/>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120</v>
      </c>
      <c r="D62" s="694"/>
      <c r="E62" s="694"/>
      <c r="F62" s="694"/>
      <c r="G62" s="694"/>
      <c r="H62" s="694"/>
      <c r="I62" s="694"/>
      <c r="J62" s="694"/>
      <c r="K62" s="694"/>
      <c r="L62" s="694"/>
      <c r="M62" s="694"/>
      <c r="N62" s="694"/>
      <c r="O62" s="694"/>
      <c r="P62" s="694"/>
      <c r="Q62" s="694"/>
      <c r="R62" s="694"/>
      <c r="S62" s="694"/>
      <c r="T62" s="689"/>
      <c r="U62" s="690"/>
      <c r="V62" s="690"/>
      <c r="W62" s="690"/>
      <c r="X62" s="691"/>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121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572" t="s">
        <v>124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125</v>
      </c>
      <c r="F67" s="726"/>
      <c r="G67" s="726"/>
      <c r="H67" s="726"/>
      <c r="I67" s="726"/>
      <c r="J67" s="726"/>
      <c r="K67" s="726"/>
      <c r="L67" s="726"/>
      <c r="M67" s="726"/>
      <c r="N67" s="726"/>
      <c r="O67" s="726"/>
      <c r="P67" s="726"/>
      <c r="Q67" s="726"/>
      <c r="R67" s="726"/>
      <c r="S67" s="726"/>
      <c r="T67" s="726"/>
      <c r="U67" s="726"/>
      <c r="V67" s="726"/>
      <c r="W67" s="726"/>
      <c r="X67" s="726"/>
      <c r="Y67" s="726"/>
      <c r="Z67" s="727"/>
      <c r="AA67" s="130" t="s">
        <v>63</v>
      </c>
      <c r="AB67" s="163" t="str">
        <f>IF('別紙様式3-2（４・５月）'!AF6="継続ベア加算なし","",IF(AM66=TRUE,"○","×"))</f>
        <v>×</v>
      </c>
      <c r="AC67" s="190"/>
      <c r="AD67" s="191"/>
      <c r="AE67" s="191"/>
      <c r="AF67" s="191"/>
      <c r="AG67" s="191"/>
      <c r="AH67" s="191"/>
      <c r="AI67" s="191"/>
      <c r="AJ67" s="191"/>
      <c r="AK67" s="191"/>
      <c r="AL67" s="191"/>
      <c r="AM67" s="559" t="s">
        <v>126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572" t="s">
        <v>128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129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58</v>
      </c>
      <c r="AA71" s="171"/>
      <c r="AB71" s="225" t="s">
        <v>63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130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58</v>
      </c>
      <c r="AA72" s="129"/>
      <c r="AB72" s="225" t="s">
        <v>63</v>
      </c>
      <c r="AC72" s="566"/>
      <c r="AD72" s="225"/>
      <c r="AE72" s="225"/>
      <c r="AF72" s="225"/>
      <c r="AG72" s="225"/>
      <c r="AH72" s="225"/>
      <c r="AI72" s="209"/>
      <c r="AJ72" s="209"/>
      <c r="AK72" s="209"/>
      <c r="AL72" s="209"/>
      <c r="AM72" s="226"/>
    </row>
    <row r="73" spans="1:82" ht="12.9" customHeight="1" thickBot="1">
      <c r="A73" s="129"/>
      <c r="B73" s="129"/>
      <c r="C73" s="583" t="s">
        <v>131</v>
      </c>
      <c r="D73" s="584"/>
      <c r="E73" s="746" t="s">
        <v>132</v>
      </c>
      <c r="F73" s="747"/>
      <c r="G73" s="747"/>
      <c r="H73" s="747"/>
      <c r="I73" s="747"/>
      <c r="J73" s="747"/>
      <c r="K73" s="747"/>
      <c r="L73" s="747"/>
      <c r="M73" s="747"/>
      <c r="N73" s="747"/>
      <c r="O73" s="747"/>
      <c r="P73" s="747"/>
      <c r="Q73" s="747"/>
      <c r="R73" s="747"/>
      <c r="S73" s="747"/>
      <c r="T73" s="748"/>
      <c r="U73" s="728"/>
      <c r="V73" s="729"/>
      <c r="W73" s="729"/>
      <c r="X73" s="729"/>
      <c r="Y73" s="730"/>
      <c r="Z73" s="752" t="s">
        <v>58</v>
      </c>
      <c r="AA73" s="129"/>
      <c r="AB73" s="129"/>
      <c r="AC73" s="129"/>
      <c r="AD73" s="208"/>
      <c r="AE73" s="227"/>
      <c r="AF73" s="227"/>
      <c r="AG73" s="208"/>
      <c r="AH73" s="129"/>
      <c r="AI73" s="209"/>
      <c r="AJ73" s="209"/>
      <c r="AK73" s="129"/>
      <c r="AL73" s="209"/>
      <c r="AM73" s="226"/>
    </row>
    <row r="74" spans="1:82" ht="12.9"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63</v>
      </c>
      <c r="AB74" s="704" t="s">
        <v>116</v>
      </c>
      <c r="AC74" s="753">
        <f>IFERROR(U75/U73*100,0)</f>
        <v>0</v>
      </c>
      <c r="AD74" s="754"/>
      <c r="AE74" s="755"/>
      <c r="AF74" s="704" t="s">
        <v>117</v>
      </c>
      <c r="AG74" s="704" t="s">
        <v>118</v>
      </c>
      <c r="AH74" s="705" t="s">
        <v>63</v>
      </c>
      <c r="AI74" s="565" t="str">
        <f>IF(OR('別紙様式3-2（４・５月）'!AF5="",U73=0),"",IF(AND(AC74&gt;=200/3,AC74&lt;=100),"○","×"))</f>
        <v/>
      </c>
      <c r="AJ74" s="209"/>
      <c r="AK74" s="129"/>
      <c r="AL74" s="209"/>
      <c r="AM74" s="569" t="s">
        <v>133</v>
      </c>
      <c r="AN74" s="570"/>
      <c r="AO74" s="570"/>
      <c r="AP74" s="570"/>
      <c r="AQ74" s="570"/>
      <c r="AR74" s="570"/>
      <c r="AS74" s="570"/>
      <c r="AT74" s="570"/>
      <c r="AU74" s="570"/>
      <c r="AV74" s="570"/>
      <c r="AW74" s="570"/>
      <c r="AX74" s="570"/>
      <c r="AY74" s="570"/>
      <c r="AZ74" s="570"/>
      <c r="BA74" s="571"/>
    </row>
    <row r="75" spans="1:82" ht="12.9" customHeight="1" thickBot="1">
      <c r="A75" s="129"/>
      <c r="B75" s="129"/>
      <c r="C75" s="583"/>
      <c r="D75" s="584"/>
      <c r="E75" s="228"/>
      <c r="F75" s="740" t="s">
        <v>134</v>
      </c>
      <c r="G75" s="741"/>
      <c r="H75" s="741"/>
      <c r="I75" s="741"/>
      <c r="J75" s="741"/>
      <c r="K75" s="741"/>
      <c r="L75" s="741"/>
      <c r="M75" s="741"/>
      <c r="N75" s="741"/>
      <c r="O75" s="741"/>
      <c r="P75" s="741"/>
      <c r="Q75" s="741"/>
      <c r="R75" s="741"/>
      <c r="S75" s="741"/>
      <c r="T75" s="742"/>
      <c r="U75" s="734"/>
      <c r="V75" s="735"/>
      <c r="W75" s="735"/>
      <c r="X75" s="735"/>
      <c r="Y75" s="736"/>
      <c r="Z75" s="752" t="s">
        <v>58</v>
      </c>
      <c r="AA75" s="129" t="s">
        <v>63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 customHeight="1" thickBot="1">
      <c r="A77" s="129"/>
      <c r="B77" s="129"/>
      <c r="C77" s="759" t="s">
        <v>135</v>
      </c>
      <c r="D77" s="760"/>
      <c r="E77" s="746" t="s">
        <v>136</v>
      </c>
      <c r="F77" s="747"/>
      <c r="G77" s="747"/>
      <c r="H77" s="747"/>
      <c r="I77" s="747"/>
      <c r="J77" s="747"/>
      <c r="K77" s="747"/>
      <c r="L77" s="747"/>
      <c r="M77" s="747"/>
      <c r="N77" s="747"/>
      <c r="O77" s="747"/>
      <c r="P77" s="747"/>
      <c r="Q77" s="747"/>
      <c r="R77" s="747"/>
      <c r="S77" s="747"/>
      <c r="T77" s="748"/>
      <c r="U77" s="728"/>
      <c r="V77" s="729"/>
      <c r="W77" s="729"/>
      <c r="X77" s="729"/>
      <c r="Y77" s="730"/>
      <c r="Z77" s="752" t="s">
        <v>58</v>
      </c>
      <c r="AA77" s="129"/>
      <c r="AB77" s="129"/>
      <c r="AC77" s="129"/>
      <c r="AD77" s="208"/>
      <c r="AE77" s="227"/>
      <c r="AF77" s="227"/>
      <c r="AG77" s="208"/>
      <c r="AH77" s="129"/>
      <c r="AI77" s="129"/>
      <c r="AJ77" s="209"/>
      <c r="AK77" s="209"/>
      <c r="AL77" s="209"/>
      <c r="AM77" s="226"/>
    </row>
    <row r="78" spans="1:82" ht="12.9"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63</v>
      </c>
      <c r="AB78" s="704" t="s">
        <v>116</v>
      </c>
      <c r="AC78" s="753">
        <f>IFERROR(U79/U77*100,0)</f>
        <v>0</v>
      </c>
      <c r="AD78" s="754"/>
      <c r="AE78" s="755"/>
      <c r="AF78" s="704" t="s">
        <v>117</v>
      </c>
      <c r="AG78" s="704" t="s">
        <v>118</v>
      </c>
      <c r="AH78" s="705" t="s">
        <v>63</v>
      </c>
      <c r="AI78" s="565" t="str">
        <f>IF(OR('別紙様式3-2（４・５月）'!AF5="",U77=0),"",IF(AND(AC78&gt;=200/3,AC78&lt;=100),"○","×"))</f>
        <v/>
      </c>
      <c r="AJ78" s="209"/>
      <c r="AK78" s="209"/>
      <c r="AL78" s="209"/>
      <c r="AM78" s="569" t="s">
        <v>137</v>
      </c>
      <c r="AN78" s="570"/>
      <c r="AO78" s="570"/>
      <c r="AP78" s="570"/>
      <c r="AQ78" s="570"/>
      <c r="AR78" s="570"/>
      <c r="AS78" s="570"/>
      <c r="AT78" s="570"/>
      <c r="AU78" s="570"/>
      <c r="AV78" s="570"/>
      <c r="AW78" s="570"/>
      <c r="AX78" s="570"/>
      <c r="AY78" s="570"/>
      <c r="AZ78" s="570"/>
      <c r="BA78" s="571"/>
    </row>
    <row r="79" spans="1:82" ht="12.9" customHeight="1" thickBot="1">
      <c r="A79" s="129"/>
      <c r="B79" s="129"/>
      <c r="C79" s="761"/>
      <c r="D79" s="584"/>
      <c r="E79" s="228"/>
      <c r="F79" s="740" t="s">
        <v>134</v>
      </c>
      <c r="G79" s="741"/>
      <c r="H79" s="741"/>
      <c r="I79" s="741"/>
      <c r="J79" s="741"/>
      <c r="K79" s="741"/>
      <c r="L79" s="741"/>
      <c r="M79" s="741"/>
      <c r="N79" s="741"/>
      <c r="O79" s="741"/>
      <c r="P79" s="741"/>
      <c r="Q79" s="741"/>
      <c r="R79" s="741"/>
      <c r="S79" s="741"/>
      <c r="T79" s="742"/>
      <c r="U79" s="734"/>
      <c r="V79" s="735"/>
      <c r="W79" s="735"/>
      <c r="X79" s="735"/>
      <c r="Y79" s="736"/>
      <c r="Z79" s="752" t="s">
        <v>58</v>
      </c>
      <c r="AA79" s="129" t="s">
        <v>63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699"/>
      <c r="N82" s="700"/>
      <c r="O82" s="722" t="s">
        <v>139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144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145</v>
      </c>
      <c r="F89" s="634"/>
      <c r="G89" s="634"/>
      <c r="H89" s="634"/>
      <c r="I89" s="634"/>
      <c r="J89" s="634"/>
      <c r="K89" s="634"/>
      <c r="L89" s="634"/>
      <c r="M89" s="634"/>
      <c r="N89" s="634"/>
      <c r="O89" s="634"/>
      <c r="P89" s="634"/>
      <c r="Q89" s="634"/>
      <c r="R89" s="635"/>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152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153</v>
      </c>
      <c r="F95" s="634"/>
      <c r="G95" s="634"/>
      <c r="H95" s="634"/>
      <c r="I95" s="634"/>
      <c r="J95" s="634"/>
      <c r="K95" s="634"/>
      <c r="L95" s="634"/>
      <c r="M95" s="634"/>
      <c r="N95" s="634"/>
      <c r="O95" s="634"/>
      <c r="P95" s="634"/>
      <c r="Q95" s="634"/>
      <c r="R95" s="635"/>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146</v>
      </c>
      <c r="D96" s="764" t="s">
        <v>154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155</v>
      </c>
      <c r="E97" s="598"/>
      <c r="F97" s="598"/>
      <c r="G97" s="598"/>
      <c r="H97" s="695"/>
      <c r="I97" s="697" t="s">
        <v>56</v>
      </c>
      <c r="J97" s="706" t="s">
        <v>156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65</v>
      </c>
      <c r="J99" s="266" t="s">
        <v>158</v>
      </c>
      <c r="K99" s="267"/>
      <c r="L99" s="267"/>
      <c r="M99" s="267"/>
      <c r="N99" s="267"/>
      <c r="O99" s="267"/>
      <c r="P99" s="267"/>
      <c r="Q99" s="267"/>
      <c r="R99" s="267"/>
      <c r="S99" s="716" t="s">
        <v>159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699"/>
      <c r="N103" s="700"/>
      <c r="O103" s="724" t="s">
        <v>139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153</v>
      </c>
      <c r="E107" s="701"/>
      <c r="F107" s="701"/>
      <c r="G107" s="701"/>
      <c r="H107" s="701"/>
      <c r="I107" s="701"/>
      <c r="J107" s="701"/>
      <c r="K107" s="701"/>
      <c r="L107" s="701"/>
      <c r="M107" s="701"/>
      <c r="N107" s="701"/>
      <c r="O107" s="701"/>
      <c r="P107" s="701"/>
      <c r="Q107" s="702"/>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591" t="s">
        <v>164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165</v>
      </c>
      <c r="D109" s="598"/>
      <c r="E109" s="598"/>
      <c r="F109" s="598"/>
      <c r="G109" s="281"/>
      <c r="H109" s="282" t="s">
        <v>56</v>
      </c>
      <c r="I109" s="603" t="s">
        <v>166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65</v>
      </c>
      <c r="I110" s="606" t="s">
        <v>167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68</v>
      </c>
      <c r="I111" s="609" t="s">
        <v>168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148</v>
      </c>
      <c r="C112" s="630" t="s">
        <v>160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49" t="s">
        <v>169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172</v>
      </c>
      <c r="C117" s="634"/>
      <c r="D117" s="634"/>
      <c r="E117" s="634"/>
      <c r="F117" s="634"/>
      <c r="G117" s="634"/>
      <c r="H117" s="634"/>
      <c r="I117" s="634"/>
      <c r="J117" s="634"/>
      <c r="K117" s="634"/>
      <c r="L117" s="634"/>
      <c r="M117" s="634"/>
      <c r="N117" s="634"/>
      <c r="O117" s="634"/>
      <c r="P117" s="634"/>
      <c r="Q117" s="635"/>
      <c r="R117" s="172" t="s">
        <v>123</v>
      </c>
      <c r="S117" s="289" t="str">
        <f>'別紙様式3-2（４・５月）'!W8</f>
        <v/>
      </c>
      <c r="T117" s="589" t="s">
        <v>173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174</v>
      </c>
      <c r="C118" s="586"/>
      <c r="D118" s="586"/>
      <c r="E118" s="586"/>
      <c r="F118" s="586"/>
      <c r="G118" s="586"/>
      <c r="H118" s="586"/>
      <c r="I118" s="586"/>
      <c r="J118" s="586"/>
      <c r="K118" s="586"/>
      <c r="L118" s="586"/>
      <c r="M118" s="586"/>
      <c r="N118" s="586"/>
      <c r="O118" s="586"/>
      <c r="P118" s="586"/>
      <c r="Q118" s="587"/>
      <c r="R118" s="172" t="s">
        <v>123</v>
      </c>
      <c r="S118" s="291" t="str">
        <f>'別紙様式3-3（６月以降分）'!Z5</f>
        <v/>
      </c>
      <c r="T118" s="588" t="s">
        <v>175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176</v>
      </c>
      <c r="C119" s="586"/>
      <c r="D119" s="586"/>
      <c r="E119" s="586"/>
      <c r="F119" s="586"/>
      <c r="G119" s="586"/>
      <c r="H119" s="586"/>
      <c r="I119" s="586"/>
      <c r="J119" s="586"/>
      <c r="K119" s="586"/>
      <c r="L119" s="586"/>
      <c r="M119" s="586"/>
      <c r="N119" s="586"/>
      <c r="O119" s="586"/>
      <c r="P119" s="586"/>
      <c r="Q119" s="587"/>
      <c r="R119" s="172" t="s">
        <v>123</v>
      </c>
      <c r="S119" s="289" t="str">
        <f>'別紙様式3-3（６月以降分）'!Z7</f>
        <v/>
      </c>
      <c r="T119" s="588" t="s">
        <v>175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5"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182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183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117</v>
      </c>
      <c r="AL126" s="133"/>
      <c r="AM126" s="127" t="b">
        <v>0</v>
      </c>
      <c r="AN126" s="556" t="s">
        <v>184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5"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123</v>
      </c>
      <c r="C130" s="621" t="s">
        <v>187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5"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123</v>
      </c>
      <c r="C133" s="651" t="s">
        <v>189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190</v>
      </c>
      <c r="C135" s="653"/>
      <c r="D135" s="653"/>
      <c r="E135" s="654"/>
      <c r="F135" s="895" t="s">
        <v>191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194</v>
      </c>
      <c r="C136" s="592"/>
      <c r="D136" s="592"/>
      <c r="E136" s="640"/>
      <c r="F136" s="281"/>
      <c r="G136" s="897" t="s">
        <v>195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196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197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198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199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200</v>
      </c>
      <c r="C140" s="592"/>
      <c r="D140" s="592"/>
      <c r="E140" s="640"/>
      <c r="F140" s="325"/>
      <c r="G140" s="655" t="s">
        <v>201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202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197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203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204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205</v>
      </c>
      <c r="C144" s="592"/>
      <c r="D144" s="592"/>
      <c r="E144" s="640"/>
      <c r="F144" s="328"/>
      <c r="G144" s="638" t="s">
        <v>206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207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197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208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c r="G147" s="646" t="s">
        <v>209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210</v>
      </c>
      <c r="C148" s="592"/>
      <c r="D148" s="592"/>
      <c r="E148" s="640"/>
      <c r="F148" s="325"/>
      <c r="G148" s="655" t="s">
        <v>211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212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197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213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214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215</v>
      </c>
      <c r="C152" s="592"/>
      <c r="D152" s="592"/>
      <c r="E152" s="640"/>
      <c r="F152" s="328"/>
      <c r="G152" s="655" t="s">
        <v>216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217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197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218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219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220</v>
      </c>
      <c r="C156" s="592"/>
      <c r="D156" s="592"/>
      <c r="E156" s="640"/>
      <c r="F156" s="328"/>
      <c r="G156" s="655" t="s">
        <v>221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222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197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223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224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621" t="s">
        <v>228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684" t="s">
        <v>230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678"/>
      <c r="F170" s="679"/>
      <c r="G170" s="352" t="s">
        <v>232</v>
      </c>
      <c r="H170" s="678"/>
      <c r="I170" s="679"/>
      <c r="J170" s="352" t="s">
        <v>233</v>
      </c>
      <c r="K170" s="678"/>
      <c r="L170" s="679"/>
      <c r="M170" s="352" t="s">
        <v>234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235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53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241</v>
      </c>
      <c r="C179" s="658" t="s">
        <v>242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243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244</v>
      </c>
      <c r="C181" s="661" t="s">
        <v>245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246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241</v>
      </c>
      <c r="C184" s="658" t="s">
        <v>247</v>
      </c>
      <c r="D184" s="659"/>
      <c r="E184" s="659"/>
      <c r="F184" s="659"/>
      <c r="G184" s="659"/>
      <c r="H184" s="659"/>
      <c r="I184" s="867"/>
      <c r="J184" s="672" t="s">
        <v>248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244</v>
      </c>
      <c r="C185" s="672" t="s">
        <v>249</v>
      </c>
      <c r="D185" s="672"/>
      <c r="E185" s="672"/>
      <c r="F185" s="672"/>
      <c r="G185" s="672"/>
      <c r="H185" s="672"/>
      <c r="I185" s="672"/>
      <c r="J185" s="674" t="s">
        <v>250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IF('別紙様式3-2（４・５月）'!AF6="", "", AB67)</f>
        <v/>
      </c>
      <c r="AL185" s="129"/>
    </row>
    <row r="186" spans="1:39" ht="27" customHeight="1">
      <c r="A186" s="129"/>
      <c r="B186" s="636"/>
      <c r="C186" s="672"/>
      <c r="D186" s="672"/>
      <c r="E186" s="672"/>
      <c r="F186" s="672"/>
      <c r="G186" s="672"/>
      <c r="H186" s="672"/>
      <c r="I186" s="672"/>
      <c r="J186" s="674" t="s">
        <v>251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252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253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254</v>
      </c>
      <c r="C189" s="623" t="s">
        <v>255</v>
      </c>
      <c r="D189" s="623"/>
      <c r="E189" s="623"/>
      <c r="F189" s="623"/>
      <c r="G189" s="623"/>
      <c r="H189" s="623"/>
      <c r="I189" s="623"/>
      <c r="J189" s="624" t="s">
        <v>256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257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258</v>
      </c>
      <c r="C191" s="623" t="s">
        <v>259</v>
      </c>
      <c r="D191" s="623"/>
      <c r="E191" s="623"/>
      <c r="F191" s="623"/>
      <c r="G191" s="623"/>
      <c r="H191" s="623"/>
      <c r="I191" s="623"/>
      <c r="J191" s="624" t="s">
        <v>260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261</v>
      </c>
      <c r="C192" s="623" t="s">
        <v>262</v>
      </c>
      <c r="D192" s="623"/>
      <c r="E192" s="623"/>
      <c r="F192" s="623"/>
      <c r="G192" s="623"/>
      <c r="H192" s="623"/>
      <c r="I192" s="623"/>
      <c r="J192" s="624" t="s">
        <v>263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264</v>
      </c>
      <c r="C193" s="669" t="s">
        <v>265</v>
      </c>
      <c r="D193" s="669"/>
      <c r="E193" s="669"/>
      <c r="F193" s="669"/>
      <c r="G193" s="669"/>
      <c r="H193" s="669"/>
      <c r="I193" s="669"/>
      <c r="J193" s="669" t="s">
        <v>266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27:Z27">
    <cfRule type="expression" dxfId="68" priority="46">
      <formula>$Y$25="○"</formula>
    </cfRule>
  </conditionalFormatting>
  <conditionalFormatting sqref="B28:Z28">
    <cfRule type="expression" dxfId="67" priority="21">
      <formula>$Y$25="○"</formula>
    </cfRule>
  </conditionalFormatting>
  <conditionalFormatting sqref="B53:AK56">
    <cfRule type="expression" dxfId="66" priority="1">
      <formula>$Q$46=""</formula>
    </cfRule>
  </conditionalFormatting>
  <conditionalFormatting sqref="B84:AK84">
    <cfRule type="expression" dxfId="64" priority="64">
      <formula>$AI$84=""</formula>
    </cfRule>
  </conditionalFormatting>
  <conditionalFormatting sqref="B84:AK101">
    <cfRule type="expression" dxfId="63" priority="50">
      <formula>$AM$82=TRUE</formula>
    </cfRule>
  </conditionalFormatting>
  <conditionalFormatting sqref="B86:AK86">
    <cfRule type="expression" dxfId="62" priority="62">
      <formula>$AI$86=""</formula>
    </cfRule>
  </conditionalFormatting>
  <conditionalFormatting sqref="B105:AK112">
    <cfRule type="expression" dxfId="61" priority="49">
      <formula>$AM$103=TRUE</formula>
    </cfRule>
  </conditionalFormatting>
  <conditionalFormatting sqref="B107:AK112">
    <cfRule type="expression" dxfId="60" priority="61">
      <formula>$AM$106="記入不要"</formula>
    </cfRule>
  </conditionalFormatting>
  <conditionalFormatting sqref="B121:AK126">
    <cfRule type="expression" dxfId="59" priority="86">
      <formula>$AM$117&lt;&gt;"×"</formula>
    </cfRule>
  </conditionalFormatting>
  <conditionalFormatting sqref="B129:AK130">
    <cfRule type="expression" dxfId="58" priority="52">
      <formula>$AI$129=""</formula>
    </cfRule>
  </conditionalFormatting>
  <conditionalFormatting sqref="B132:AK133">
    <cfRule type="expression" dxfId="57" priority="51">
      <formula>$AI$132=""</formula>
    </cfRule>
  </conditionalFormatting>
  <conditionalFormatting sqref="S117">
    <cfRule type="expression" dxfId="54" priority="59">
      <formula>$S$117="○"</formula>
    </cfRule>
  </conditionalFormatting>
  <conditionalFormatting sqref="S118">
    <cfRule type="expression" dxfId="53" priority="58">
      <formula>$S$118="○"</formula>
    </cfRule>
  </conditionalFormatting>
  <conditionalFormatting sqref="S119">
    <cfRule type="expression" dxfId="52" priority="57">
      <formula>$S$119="○"</formula>
    </cfRule>
  </conditionalFormatting>
  <conditionalFormatting sqref="X20:Y20">
    <cfRule type="expression" dxfId="51" priority="15">
      <formula>$Y$20&lt;&gt;"×"</formula>
    </cfRule>
  </conditionalFormatting>
  <conditionalFormatting sqref="Y25:Y26">
    <cfRule type="expression" dxfId="50" priority="42">
      <formula>$Y$25="○"</formula>
    </cfRule>
  </conditionalFormatting>
  <conditionalFormatting sqref="Z25:Z26">
    <cfRule type="expression" dxfId="49" priority="43">
      <formula>$Y$25="○"</formula>
    </cfRule>
  </conditionalFormatting>
  <conditionalFormatting sqref="AA25">
    <cfRule type="expression" dxfId="48" priority="41">
      <formula>$Y$25="○"</formula>
    </cfRule>
  </conditionalFormatting>
  <conditionalFormatting sqref="AB25:AB28">
    <cfRule type="expression" dxfId="47" priority="40">
      <formula>$Y$25="○"</formula>
    </cfRule>
  </conditionalFormatting>
  <conditionalFormatting sqref="AK28">
    <cfRule type="expression" dxfId="46" priority="7">
      <formula>$AM$82=TRUE</formula>
    </cfRule>
  </conditionalFormatting>
  <conditionalFormatting sqref="AK179:AK181">
    <cfRule type="expression" dxfId="45" priority="4">
      <formula>AK179=""</formula>
    </cfRule>
  </conditionalFormatting>
  <conditionalFormatting sqref="AK184:AK193">
    <cfRule type="expression" dxfId="44" priority="3">
      <formula>AK184=""</formula>
    </cfRule>
  </conditionalFormatting>
  <conditionalFormatting sqref="AM20:BA20">
    <cfRule type="expression" dxfId="43" priority="17">
      <formula>$Y$20&lt;&gt;"×"</formula>
    </cfRule>
  </conditionalFormatting>
  <conditionalFormatting sqref="AM20:BA21">
    <cfRule type="expression" dxfId="42" priority="14">
      <formula>AND($Y$20&lt;&gt;"×",$Y$21="○")</formula>
    </cfRule>
  </conditionalFormatting>
  <conditionalFormatting sqref="AM21:BA21">
    <cfRule type="expression" dxfId="41" priority="23">
      <formula>$Y$21="○"</formula>
    </cfRule>
  </conditionalFormatting>
  <conditionalFormatting sqref="AM27:BA27">
    <cfRule type="expression" dxfId="40" priority="22">
      <formula>OR($Y$25="○",$AA$25="○")</formula>
    </cfRule>
  </conditionalFormatting>
  <conditionalFormatting sqref="AM27:BA28">
    <cfRule type="expression" dxfId="39" priority="5">
      <formula>AND(OR($Y$25="○",$AA$25="○"),$AK$28&lt;&gt;"×")</formula>
    </cfRule>
  </conditionalFormatting>
  <conditionalFormatting sqref="AM28:BA28">
    <cfRule type="expression" dxfId="38" priority="6">
      <formula>OR($AK$28&lt;&gt;"×")</formula>
    </cfRule>
  </conditionalFormatting>
  <conditionalFormatting sqref="AM36:BA40">
    <cfRule type="expression" dxfId="37" priority="18">
      <formula>$Y$36="○"</formula>
    </cfRule>
  </conditionalFormatting>
  <conditionalFormatting sqref="AM60:BA60">
    <cfRule type="expression" dxfId="36" priority="12">
      <formula>$AH$60&lt;&gt;"×"</formula>
    </cfRule>
  </conditionalFormatting>
  <conditionalFormatting sqref="AM60:BA61">
    <cfRule type="expression" dxfId="35" priority="11">
      <formula>AND($AH$60&lt;&gt;"×",$AH$61&lt;&gt;"×")</formula>
    </cfRule>
  </conditionalFormatting>
  <conditionalFormatting sqref="AM61:BA61">
    <cfRule type="expression" dxfId="34" priority="13">
      <formula>$AH$61&lt;&gt;"×"</formula>
    </cfRule>
  </conditionalFormatting>
  <conditionalFormatting sqref="AM67:BA68">
    <cfRule type="expression" dxfId="33" priority="9">
      <formula>$AB$67&lt;&gt;"×"</formula>
    </cfRule>
  </conditionalFormatting>
  <conditionalFormatting sqref="AM74:BA75">
    <cfRule type="expression" dxfId="32" priority="20">
      <formula>OR($U$71=0,$U$73=0,$AI$74="○")</formula>
    </cfRule>
  </conditionalFormatting>
  <conditionalFormatting sqref="AM78:BA79">
    <cfRule type="expression" dxfId="31" priority="19">
      <formula>OR($U$71=0,$U$77=0,$AI$78="○")</formula>
    </cfRule>
  </conditionalFormatting>
  <conditionalFormatting sqref="AM98:BA98">
    <cfRule type="expression" dxfId="30" priority="34">
      <formula>OR(AND($AM$95=FALSE,$J$98=""),AND($AN$95=TRUE,$J$98&lt;&gt;""))</formula>
    </cfRule>
  </conditionalFormatting>
  <conditionalFormatting sqref="AM100:BA100">
    <cfRule type="expression" dxfId="29" priority="33">
      <formula>OR(AND($AO$95=FALSE,$J$100=""),AND($AO$95=TRUE,$J$100&lt;&gt;""))</formula>
    </cfRule>
  </conditionalFormatting>
  <conditionalFormatting sqref="AM121:BA121">
    <cfRule type="expression" dxfId="28" priority="8">
      <formula>OR($AM$117&lt;&gt;"×",$AK$121="○")</formula>
    </cfRule>
  </conditionalFormatting>
  <conditionalFormatting sqref="AN126:BA126">
    <cfRule type="expression" dxfId="27" priority="10">
      <formula>OR(AND($AM$126=FALSE),AND($AM$126=TRUE,$F$126&lt;&gt;""))</formula>
    </cfRule>
  </conditionalFormatting>
  <conditionalFormatting sqref="AN135:BA135">
    <cfRule type="expression" dxfId="26" priority="87">
      <formula>OR($AI$129="",AND($AI$129="該当",COUNTIF($AM$136:$AM$159,TRUE)&gt;=1))</formula>
    </cfRule>
  </conditionalFormatting>
  <conditionalFormatting sqref="AN137:BA138">
    <cfRule type="expression" dxfId="25" priority="88">
      <formula>OR($AI$132="",AND($AI$132="該当",COUNTIF($AM$136:$AM$139,TRUE)&gt;=1))</formula>
    </cfRule>
  </conditionalFormatting>
  <conditionalFormatting sqref="AN141:BA142">
    <cfRule type="expression" dxfId="24" priority="89">
      <formula>OR($AI$132="",AND($AI$132="該当",COUNTIF($AM$140:$AM$143,TRUE)&gt;=1))</formula>
    </cfRule>
  </conditionalFormatting>
  <conditionalFormatting sqref="AN145:BA146">
    <cfRule type="expression" dxfId="23" priority="90">
      <formula>OR($AI$132="",AND($AI$132="該当",COUNTIF($AM$144:$AM$147,TRUE)&gt;=1))</formula>
    </cfRule>
  </conditionalFormatting>
  <conditionalFormatting sqref="AN149:BA150">
    <cfRule type="expression" dxfId="22" priority="91">
      <formula>OR($AI$132="",AND($AI$132="該当",COUNTIF($AM$148:$AM$151,TRUE)&gt;=1))</formula>
    </cfRule>
  </conditionalFormatting>
  <conditionalFormatting sqref="AN153:BA154">
    <cfRule type="expression" dxfId="21" priority="92">
      <formula>OR($AI$132="",AND($AI$132="該当",COUNTIF($AM$152:$AM$155,TRUE)&gt;=1))</formula>
    </cfRule>
  </conditionalFormatting>
  <conditionalFormatting sqref="AN157:BA158">
    <cfRule type="expression" dxfId="20" priority="93">
      <formula>OR($AI$132="",AND($AI$132="該当",COUNTIF($AM$156:$AM$159,TRUE)&gt;=1))</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124</xdr:row>
                    <xdr:rowOff>336550</xdr:rowOff>
                  </from>
                  <to>
                    <xdr:col>2</xdr:col>
                    <xdr:colOff>31750</xdr:colOff>
                    <xdr:row>127</xdr:row>
                    <xdr:rowOff>31750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87</xdr:row>
                    <xdr:rowOff>196850</xdr:rowOff>
                  </from>
                  <to>
                    <xdr:col>3</xdr:col>
                    <xdr:colOff>184150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94</xdr:row>
                    <xdr:rowOff>25400</xdr:rowOff>
                  </from>
                  <to>
                    <xdr:col>3</xdr:col>
                    <xdr:colOff>184150</xdr:colOff>
                    <xdr:row>94</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273050</xdr:rowOff>
                  </from>
                  <to>
                    <xdr:col>8</xdr:col>
                    <xdr:colOff>76200</xdr:colOff>
                    <xdr:row>97</xdr:row>
                    <xdr:rowOff>158750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234950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82550</xdr:colOff>
                    <xdr:row>102</xdr:row>
                    <xdr:rowOff>25400</xdr:rowOff>
                  </from>
                  <to>
                    <xdr:col>14</xdr:col>
                    <xdr:colOff>0</xdr:colOff>
                    <xdr:row>103</xdr:row>
                    <xdr:rowOff>31750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107950</xdr:colOff>
                    <xdr:row>105</xdr:row>
                    <xdr:rowOff>190500</xdr:rowOff>
                  </from>
                  <to>
                    <xdr:col>2</xdr:col>
                    <xdr:colOff>177800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63500</xdr:rowOff>
                  </from>
                  <to>
                    <xdr:col>7</xdr:col>
                    <xdr:colOff>76200</xdr:colOff>
                    <xdr:row>108</xdr:row>
                    <xdr:rowOff>298450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196850</xdr:colOff>
                    <xdr:row>109</xdr:row>
                    <xdr:rowOff>139700</xdr:rowOff>
                  </from>
                  <to>
                    <xdr:col>7</xdr:col>
                    <xdr:colOff>76200</xdr:colOff>
                    <xdr:row>109</xdr:row>
                    <xdr:rowOff>374650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196850</xdr:colOff>
                    <xdr:row>110</xdr:row>
                    <xdr:rowOff>120650</xdr:rowOff>
                  </from>
                  <to>
                    <xdr:col>7</xdr:col>
                    <xdr:colOff>63500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215900</xdr:colOff>
                    <xdr:row>121</xdr:row>
                    <xdr:rowOff>215900</xdr:rowOff>
                  </from>
                  <to>
                    <xdr:col>3</xdr:col>
                    <xdr:colOff>63500</xdr:colOff>
                    <xdr:row>123</xdr:row>
                    <xdr:rowOff>31750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215900</xdr:colOff>
                    <xdr:row>122</xdr:row>
                    <xdr:rowOff>190500</xdr:rowOff>
                  </from>
                  <to>
                    <xdr:col>3</xdr:col>
                    <xdr:colOff>63500</xdr:colOff>
                    <xdr:row>124</xdr:row>
                    <xdr:rowOff>31750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215900</xdr:colOff>
                    <xdr:row>124</xdr:row>
                    <xdr:rowOff>44450</xdr:rowOff>
                  </from>
                  <to>
                    <xdr:col>3</xdr:col>
                    <xdr:colOff>63500</xdr:colOff>
                    <xdr:row>124</xdr:row>
                    <xdr:rowOff>298450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215900</xdr:colOff>
                    <xdr:row>124</xdr:row>
                    <xdr:rowOff>330200</xdr:rowOff>
                  </from>
                  <to>
                    <xdr:col>3</xdr:col>
                    <xdr:colOff>69850</xdr:colOff>
                    <xdr:row>125</xdr:row>
                    <xdr:rowOff>222250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158750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158750</xdr:rowOff>
                  </from>
                  <to>
                    <xdr:col>6</xdr:col>
                    <xdr:colOff>0</xdr:colOff>
                    <xdr:row>137</xdr:row>
                    <xdr:rowOff>31750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31750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31750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234950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298450</xdr:rowOff>
                  </from>
                  <to>
                    <xdr:col>6</xdr:col>
                    <xdr:colOff>0</xdr:colOff>
                    <xdr:row>141</xdr:row>
                    <xdr:rowOff>31750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146050</xdr:rowOff>
                  </from>
                  <to>
                    <xdr:col>6</xdr:col>
                    <xdr:colOff>0</xdr:colOff>
                    <xdr:row>142</xdr:row>
                    <xdr:rowOff>31750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158750</xdr:rowOff>
                  </from>
                  <to>
                    <xdr:col>6</xdr:col>
                    <xdr:colOff>0</xdr:colOff>
                    <xdr:row>143</xdr:row>
                    <xdr:rowOff>6350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184150</xdr:rowOff>
                  </from>
                  <to>
                    <xdr:col>6</xdr:col>
                    <xdr:colOff>0</xdr:colOff>
                    <xdr:row>144</xdr:row>
                    <xdr:rowOff>31750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31750</xdr:rowOff>
                  </from>
                  <to>
                    <xdr:col>6</xdr:col>
                    <xdr:colOff>0</xdr:colOff>
                    <xdr:row>144</xdr:row>
                    <xdr:rowOff>234950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31750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177800</xdr:colOff>
                    <xdr:row>145</xdr:row>
                    <xdr:rowOff>152400</xdr:rowOff>
                  </from>
                  <to>
                    <xdr:col>5</xdr:col>
                    <xdr:colOff>177800</xdr:colOff>
                    <xdr:row>147</xdr:row>
                    <xdr:rowOff>31750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31750</xdr:rowOff>
                  </from>
                  <to>
                    <xdr:col>6</xdr:col>
                    <xdr:colOff>0</xdr:colOff>
                    <xdr:row>147</xdr:row>
                    <xdr:rowOff>234950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260350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158750</xdr:rowOff>
                  </from>
                  <to>
                    <xdr:col>6</xdr:col>
                    <xdr:colOff>0</xdr:colOff>
                    <xdr:row>150</xdr:row>
                    <xdr:rowOff>31750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158750</xdr:rowOff>
                  </from>
                  <to>
                    <xdr:col>6</xdr:col>
                    <xdr:colOff>0</xdr:colOff>
                    <xdr:row>151</xdr:row>
                    <xdr:rowOff>6350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184150</xdr:rowOff>
                  </from>
                  <to>
                    <xdr:col>6</xdr:col>
                    <xdr:colOff>0</xdr:colOff>
                    <xdr:row>152</xdr:row>
                    <xdr:rowOff>31750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25400</xdr:rowOff>
                  </from>
                  <to>
                    <xdr:col>6</xdr:col>
                    <xdr:colOff>0</xdr:colOff>
                    <xdr:row>152</xdr:row>
                    <xdr:rowOff>222250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254000</xdr:rowOff>
                  </from>
                  <to>
                    <xdr:col>6</xdr:col>
                    <xdr:colOff>0</xdr:colOff>
                    <xdr:row>154</xdr:row>
                    <xdr:rowOff>31750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146050</xdr:rowOff>
                  </from>
                  <to>
                    <xdr:col>6</xdr:col>
                    <xdr:colOff>0</xdr:colOff>
                    <xdr:row>155</xdr:row>
                    <xdr:rowOff>31750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146050</xdr:rowOff>
                  </from>
                  <to>
                    <xdr:col>6</xdr:col>
                    <xdr:colOff>0</xdr:colOff>
                    <xdr:row>157</xdr:row>
                    <xdr:rowOff>31750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146050</xdr:rowOff>
                  </from>
                  <to>
                    <xdr:col>6</xdr:col>
                    <xdr:colOff>0</xdr:colOff>
                    <xdr:row>158</xdr:row>
                    <xdr:rowOff>31750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146050</xdr:rowOff>
                  </from>
                  <to>
                    <xdr:col>6</xdr:col>
                    <xdr:colOff>0</xdr:colOff>
                    <xdr:row>159</xdr:row>
                    <xdr:rowOff>31750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196850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82550</xdr:colOff>
                    <xdr:row>66</xdr:row>
                    <xdr:rowOff>6350</xdr:rowOff>
                  </from>
                  <to>
                    <xdr:col>3</xdr:col>
                    <xdr:colOff>177800</xdr:colOff>
                    <xdr:row>66</xdr:row>
                    <xdr:rowOff>260350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222250</xdr:rowOff>
                  </from>
                  <to>
                    <xdr:col>6</xdr:col>
                    <xdr:colOff>82550</xdr:colOff>
                    <xdr:row>29</xdr:row>
                    <xdr:rowOff>6350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222250</xdr:rowOff>
                  </from>
                  <to>
                    <xdr:col>6</xdr:col>
                    <xdr:colOff>82550</xdr:colOff>
                    <xdr:row>30</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C73:T80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5" zoomScaleNormal="120" zoomScaleSheetLayoutView="102" workbookViewId="0">
      <selection activeCell="T129" sqref="T129"/>
    </sheetView>
  </sheetViews>
  <sheetFormatPr defaultColWidth="9" defaultRowHeight="13"/>
  <cols>
    <col min="1" max="1" width="5.08984375" customWidth="1"/>
    <col min="2" max="9" width="1.453125" customWidth="1"/>
    <col min="10" max="10" width="17.90625" customWidth="1"/>
    <col min="11" max="11" width="8.81640625" customWidth="1"/>
    <col min="12" max="12" width="10.08984375" customWidth="1"/>
    <col min="13" max="13" width="20" customWidth="1"/>
    <col min="14" max="14" width="19.453125" customWidth="1"/>
    <col min="15" max="15" width="10.08984375" customWidth="1"/>
    <col min="16" max="16" width="12.08984375" customWidth="1"/>
    <col min="17" max="17" width="10.08984375" customWidth="1"/>
    <col min="18" max="18" width="10" customWidth="1"/>
    <col min="19" max="20" width="11.08984375" customWidth="1"/>
    <col min="21" max="21" width="12.453125" customWidth="1"/>
    <col min="22" max="22" width="11.08984375" customWidth="1"/>
    <col min="23" max="23" width="10.1796875" customWidth="1"/>
    <col min="24" max="24" width="4.90625" customWidth="1"/>
    <col min="25" max="25" width="5.36328125" customWidth="1"/>
    <col min="26" max="26" width="11" customWidth="1"/>
    <col min="27" max="27" width="11.90625" customWidth="1"/>
    <col min="28" max="28" width="10.90625" customWidth="1"/>
    <col min="29" max="29" width="7.36328125" style="129" customWidth="1"/>
    <col min="30" max="30" width="8.984375E-2" customWidth="1"/>
    <col min="31" max="32" width="22.81640625" hidden="1" customWidth="1"/>
    <col min="33" max="33" width="21.4531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268</v>
      </c>
      <c r="C5" s="948"/>
      <c r="D5" s="948"/>
      <c r="E5" s="948"/>
      <c r="F5" s="948"/>
      <c r="G5" s="948"/>
      <c r="H5" s="948"/>
      <c r="I5" s="948"/>
      <c r="J5" s="948"/>
      <c r="K5" s="948"/>
      <c r="L5" s="948"/>
      <c r="M5" s="949"/>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269</v>
      </c>
      <c r="C6" s="948"/>
      <c r="D6" s="948"/>
      <c r="E6" s="948"/>
      <c r="F6" s="948"/>
      <c r="G6" s="948"/>
      <c r="H6" s="948"/>
      <c r="I6" s="948"/>
      <c r="J6" s="948"/>
      <c r="K6" s="948"/>
      <c r="L6" s="948"/>
      <c r="M6" s="949"/>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270</v>
      </c>
      <c r="C7" s="987"/>
      <c r="D7" s="964"/>
      <c r="E7" s="964"/>
      <c r="F7" s="964"/>
      <c r="G7" s="964"/>
      <c r="H7" s="964"/>
      <c r="I7" s="964"/>
      <c r="J7" s="964"/>
      <c r="K7" s="964"/>
      <c r="L7" s="964"/>
      <c r="M7" s="965"/>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272</v>
      </c>
      <c r="E8" s="964"/>
      <c r="F8" s="964"/>
      <c r="G8" s="964"/>
      <c r="H8" s="964"/>
      <c r="I8" s="964"/>
      <c r="J8" s="964"/>
      <c r="K8" s="964"/>
      <c r="L8" s="964"/>
      <c r="M8" s="965"/>
      <c r="N8" s="402">
        <f>IFERROR(SUMIFS(AB:AB,Q:Q,"ベア加算なし",Z:Z,"ベア加算"),"")</f>
        <v>0</v>
      </c>
      <c r="O8" s="399" t="s">
        <v>58</v>
      </c>
      <c r="P8" s="130"/>
      <c r="Q8" s="130"/>
      <c r="R8" s="955" t="s">
        <v>273</v>
      </c>
      <c r="S8" s="955" t="s">
        <v>274</v>
      </c>
      <c r="T8" s="955"/>
      <c r="U8" s="956"/>
      <c r="V8" s="403">
        <f>SUM(W$16:W$115)</f>
        <v>0</v>
      </c>
      <c r="W8" s="953" t="str">
        <f>IF(AE7="特定加算なし","",IF(V8&gt;=V9,"○","×"))</f>
        <v/>
      </c>
      <c r="X8" s="951" t="s">
        <v>275</v>
      </c>
      <c r="Y8" s="952"/>
      <c r="Z8" s="952"/>
      <c r="AA8" s="952"/>
      <c r="AB8" s="952"/>
      <c r="AG8" s="395"/>
    </row>
    <row r="9" spans="1:33" ht="25.5" customHeight="1" thickBot="1">
      <c r="A9" s="130"/>
      <c r="B9" s="965" t="s">
        <v>276</v>
      </c>
      <c r="C9" s="988"/>
      <c r="D9" s="988"/>
      <c r="E9" s="988"/>
      <c r="F9" s="988"/>
      <c r="G9" s="988"/>
      <c r="H9" s="988"/>
      <c r="I9" s="988"/>
      <c r="J9" s="988"/>
      <c r="K9" s="988"/>
      <c r="L9" s="988"/>
      <c r="M9" s="989"/>
      <c r="N9" s="484">
        <f>IFERROR(ROUNDDOWN(SUM(AB$16:AB$115,T$16:T$115,X$16:Y$115),0),"")</f>
        <v>0</v>
      </c>
      <c r="O9" s="399" t="s">
        <v>58</v>
      </c>
      <c r="P9" s="130"/>
      <c r="Q9" s="130"/>
      <c r="R9" s="955"/>
      <c r="S9" s="955" t="s">
        <v>277</v>
      </c>
      <c r="T9" s="955"/>
      <c r="U9" s="956"/>
      <c r="V9" s="404">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50" t="s">
        <v>278</v>
      </c>
      <c r="C11" s="950"/>
      <c r="D11" s="950"/>
      <c r="E11" s="950"/>
      <c r="F11" s="950"/>
      <c r="G11" s="950"/>
      <c r="H11" s="950"/>
      <c r="I11" s="950"/>
      <c r="J11" s="950"/>
      <c r="K11" s="950"/>
      <c r="L11" s="950"/>
      <c r="M11" s="950"/>
      <c r="N11" s="950"/>
      <c r="O11" s="950"/>
      <c r="P11" s="950"/>
      <c r="Q11" s="950"/>
      <c r="R11" s="950"/>
      <c r="S11" s="950"/>
      <c r="T11" s="950"/>
      <c r="U11" s="950"/>
      <c r="V11" s="950"/>
      <c r="W11" s="950"/>
      <c r="X11" s="950"/>
      <c r="Y11" s="406"/>
      <c r="Z11" s="406"/>
      <c r="AA11" s="406"/>
      <c r="AB11" s="406"/>
      <c r="AC11" s="406"/>
    </row>
    <row r="12" spans="1:33" ht="24" customHeight="1" thickBot="1">
      <c r="A12" s="975"/>
      <c r="B12" s="978" t="s">
        <v>279</v>
      </c>
      <c r="C12" s="979"/>
      <c r="D12" s="979"/>
      <c r="E12" s="979"/>
      <c r="F12" s="979"/>
      <c r="G12" s="979"/>
      <c r="H12" s="979"/>
      <c r="I12" s="980"/>
      <c r="J12" s="968" t="s">
        <v>280</v>
      </c>
      <c r="K12" s="990" t="s">
        <v>281</v>
      </c>
      <c r="L12" s="991"/>
      <c r="M12" s="969" t="s">
        <v>282</v>
      </c>
      <c r="N12" s="972" t="s">
        <v>34</v>
      </c>
      <c r="O12" s="942" t="s">
        <v>283</v>
      </c>
      <c r="P12" s="943"/>
      <c r="Q12" s="944"/>
      <c r="R12" s="922" t="s">
        <v>284</v>
      </c>
      <c r="S12" s="923"/>
      <c r="T12" s="923"/>
      <c r="U12" s="923"/>
      <c r="V12" s="923"/>
      <c r="W12" s="923"/>
      <c r="X12" s="923"/>
      <c r="Y12" s="923"/>
      <c r="Z12" s="923"/>
      <c r="AA12" s="923"/>
      <c r="AB12" s="923"/>
      <c r="AC12" s="924"/>
      <c r="AD12" s="999" t="s">
        <v>285</v>
      </c>
      <c r="AE12" s="957" t="s">
        <v>286</v>
      </c>
      <c r="AF12" s="957" t="s">
        <v>287</v>
      </c>
      <c r="AG12" s="957" t="s">
        <v>288</v>
      </c>
    </row>
    <row r="13" spans="1:33" ht="21.75" customHeight="1">
      <c r="A13" s="976"/>
      <c r="B13" s="981"/>
      <c r="C13" s="982"/>
      <c r="D13" s="982"/>
      <c r="E13" s="982"/>
      <c r="F13" s="982"/>
      <c r="G13" s="982"/>
      <c r="H13" s="982"/>
      <c r="I13" s="983"/>
      <c r="J13" s="946"/>
      <c r="K13" s="992"/>
      <c r="L13" s="993"/>
      <c r="M13" s="970"/>
      <c r="N13" s="973"/>
      <c r="O13" s="945" t="s">
        <v>289</v>
      </c>
      <c r="P13" s="946" t="s">
        <v>290</v>
      </c>
      <c r="Q13" s="947" t="s">
        <v>291</v>
      </c>
      <c r="R13" s="929" t="s">
        <v>292</v>
      </c>
      <c r="S13" s="930"/>
      <c r="T13" s="930"/>
      <c r="U13" s="937" t="s">
        <v>293</v>
      </c>
      <c r="V13" s="938"/>
      <c r="W13" s="938"/>
      <c r="X13" s="938"/>
      <c r="Y13" s="939"/>
      <c r="Z13" s="959" t="s">
        <v>291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294</v>
      </c>
      <c r="S14" s="925" t="s">
        <v>295</v>
      </c>
      <c r="T14" s="931" t="s">
        <v>296</v>
      </c>
      <c r="U14" s="927" t="s">
        <v>294</v>
      </c>
      <c r="V14" s="925" t="s">
        <v>295</v>
      </c>
      <c r="W14" s="407" t="s">
        <v>262</v>
      </c>
      <c r="X14" s="931" t="s">
        <v>296</v>
      </c>
      <c r="Y14" s="940"/>
      <c r="Z14" s="927" t="s">
        <v>294</v>
      </c>
      <c r="AA14" s="925" t="s">
        <v>295</v>
      </c>
      <c r="AB14" s="933" t="s">
        <v>296</v>
      </c>
      <c r="AC14" s="935" t="s">
        <v>297</v>
      </c>
      <c r="AD14" s="999"/>
      <c r="AE14" s="957"/>
      <c r="AF14" s="957"/>
      <c r="AG14" s="957"/>
    </row>
    <row r="15" spans="1:33" ht="72" customHeight="1" thickBot="1">
      <c r="A15" s="977"/>
      <c r="B15" s="984"/>
      <c r="C15" s="985"/>
      <c r="D15" s="985"/>
      <c r="E15" s="985"/>
      <c r="F15" s="985"/>
      <c r="G15" s="985"/>
      <c r="H15" s="985"/>
      <c r="I15" s="986"/>
      <c r="J15" s="926"/>
      <c r="K15" s="408" t="s">
        <v>35</v>
      </c>
      <c r="L15" s="408" t="s">
        <v>36</v>
      </c>
      <c r="M15" s="971"/>
      <c r="N15" s="974"/>
      <c r="O15" s="928"/>
      <c r="P15" s="926"/>
      <c r="Q15" s="936"/>
      <c r="R15" s="928"/>
      <c r="S15" s="926"/>
      <c r="T15" s="932"/>
      <c r="U15" s="928"/>
      <c r="V15" s="926"/>
      <c r="W15" s="409" t="s">
        <v>298</v>
      </c>
      <c r="X15" s="932"/>
      <c r="Y15" s="941"/>
      <c r="Z15" s="928"/>
      <c r="AA15" s="926"/>
      <c r="AB15" s="934"/>
      <c r="AC15" s="936"/>
      <c r="AD15" s="410" t="s">
        <v>273</v>
      </c>
      <c r="AE15" s="957"/>
      <c r="AF15" s="957"/>
      <c r="AG15" s="957"/>
    </row>
    <row r="16" spans="1:33" s="419" customFormat="1" ht="24.9" customHeight="1">
      <c r="A16" s="411" t="s">
        <v>299</v>
      </c>
      <c r="B16" s="919" t="str">
        <f>IF(基本情報入力シート!C53="","",基本情報入力シート!C53)</f>
        <v/>
      </c>
      <c r="C16" s="920"/>
      <c r="D16" s="920"/>
      <c r="E16" s="920"/>
      <c r="F16" s="920"/>
      <c r="G16" s="920"/>
      <c r="H16" s="920"/>
      <c r="I16" s="921"/>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15" t="str">
        <f>IFERROR(V16*VLOOKUP(AF16,【参考】数式用3!$AD$15:$BA$23,MATCH(N16,【参考】数式用3!$AD$2:$BA$2,0)),"")</f>
        <v/>
      </c>
      <c r="Y16" s="916"/>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17" t="str">
        <f>IFERROR(V17*VLOOKUP(AF17,【参考】数式用3!$AD$15:$BA$23,MATCH(N17,【参考】数式用3!$AD$2:$BA$2,0)),"")</f>
        <v/>
      </c>
      <c r="Y17" s="918"/>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10" t="str">
        <f>IFERROR(V18*VLOOKUP(AF18,【参考】数式用3!$AD$15:$BA$23,MATCH(N18,【参考】数式用3!$AD$2:$BA$2,0)),"")</f>
        <v/>
      </c>
      <c r="Y18" s="911"/>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10" t="str">
        <f>IFERROR(V19*VLOOKUP(AF19,【参考】数式用3!$AD$15:$BA$23,MATCH(N19,【参考】数式用3!$AD$2:$BA$2,0)),"")</f>
        <v/>
      </c>
      <c r="Y19" s="911"/>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10" t="str">
        <f>IFERROR(V20*VLOOKUP(AF20,【参考】数式用3!$AD$15:$BA$23,MATCH(N20,【参考】数式用3!$AD$2:$BA$2,0)),"")</f>
        <v/>
      </c>
      <c r="Y20" s="911"/>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10" t="str">
        <f>IFERROR(V21*VLOOKUP(AF21,【参考】数式用3!$AD$15:$BA$23,MATCH(N21,【参考】数式用3!$AD$2:$BA$2,0)),"")</f>
        <v/>
      </c>
      <c r="Y21" s="911"/>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10" t="str">
        <f>IFERROR(V22*VLOOKUP(AF22,【参考】数式用3!$AD$15:$BA$23,MATCH(N22,【参考】数式用3!$AD$2:$BA$2,0)),"")</f>
        <v/>
      </c>
      <c r="Y22" s="911"/>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10" t="str">
        <f>IFERROR(V23*VLOOKUP(AF23,【参考】数式用3!$AD$15:$BA$23,MATCH(N23,【参考】数式用3!$AD$2:$BA$2,0)),"")</f>
        <v/>
      </c>
      <c r="Y23" s="911"/>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10" t="str">
        <f>IFERROR(V24*VLOOKUP(AF24,【参考】数式用3!$AD$15:$BA$23,MATCH(N24,【参考】数式用3!$AD$2:$BA$2,0)),"")</f>
        <v/>
      </c>
      <c r="Y24" s="911"/>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10" t="str">
        <f>IFERROR(V25*VLOOKUP(AF25,【参考】数式用3!$AD$15:$BA$23,MATCH(N25,【参考】数式用3!$AD$2:$BA$2,0)),"")</f>
        <v/>
      </c>
      <c r="Y25" s="911"/>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10" t="str">
        <f>IFERROR(V26*VLOOKUP(AF26,【参考】数式用3!$AD$15:$BA$23,MATCH(N26,【参考】数式用3!$AD$2:$BA$2,0)),"")</f>
        <v/>
      </c>
      <c r="Y26" s="911"/>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10" t="str">
        <f>IFERROR(V27*VLOOKUP(AF27,【参考】数式用3!$AD$15:$BA$23,MATCH(N27,【参考】数式用3!$AD$2:$BA$2,0)),"")</f>
        <v/>
      </c>
      <c r="Y27" s="91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10" t="str">
        <f>IFERROR(V28*VLOOKUP(AF28,【参考】数式用3!$AD$15:$BA$23,MATCH(N28,【参考】数式用3!$AD$2:$BA$2,0)),"")</f>
        <v/>
      </c>
      <c r="Y28" s="91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10" t="str">
        <f>IFERROR(V29*VLOOKUP(AF29,【参考】数式用3!$AD$15:$BA$23,MATCH(N29,【参考】数式用3!$AD$2:$BA$2,0)),"")</f>
        <v/>
      </c>
      <c r="Y29" s="91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10" t="str">
        <f>IFERROR(V30*VLOOKUP(AF30,【参考】数式用3!$AD$15:$BA$23,MATCH(N30,【参考】数式用3!$AD$2:$BA$2,0)),"")</f>
        <v/>
      </c>
      <c r="Y30" s="91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10" t="str">
        <f>IFERROR(V31*VLOOKUP(AF31,【参考】数式用3!$AD$15:$BA$23,MATCH(N31,【参考】数式用3!$AD$2:$BA$2,0)),"")</f>
        <v/>
      </c>
      <c r="Y31" s="91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10" t="str">
        <f>IFERROR(V32*VLOOKUP(AF32,【参考】数式用3!$AD$15:$BA$23,MATCH(N32,【参考】数式用3!$AD$2:$BA$2,0)),"")</f>
        <v/>
      </c>
      <c r="Y32" s="91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10" t="str">
        <f>IFERROR(V33*VLOOKUP(AF33,【参考】数式用3!$AD$15:$BA$23,MATCH(N33,【参考】数式用3!$AD$2:$BA$2,0)),"")</f>
        <v/>
      </c>
      <c r="Y33" s="91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10" t="str">
        <f>IFERROR(V34*VLOOKUP(AF34,【参考】数式用3!$AD$15:$BA$23,MATCH(N34,【参考】数式用3!$AD$2:$BA$2,0)),"")</f>
        <v/>
      </c>
      <c r="Y34" s="91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10" t="str">
        <f>IFERROR(V35*VLOOKUP(AF35,【参考】数式用3!$AD$15:$BA$23,MATCH(N35,【参考】数式用3!$AD$2:$BA$2,0)),"")</f>
        <v/>
      </c>
      <c r="Y35" s="91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10" t="str">
        <f>IFERROR(V36*VLOOKUP(AF36,【参考】数式用3!$AD$15:$BA$23,MATCH(N36,【参考】数式用3!$AD$2:$BA$2,0)),"")</f>
        <v/>
      </c>
      <c r="Y36" s="91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10" t="str">
        <f>IFERROR(V37*VLOOKUP(AF37,【参考】数式用3!$AD$15:$BA$23,MATCH(N37,【参考】数式用3!$AD$2:$BA$2,0)),"")</f>
        <v/>
      </c>
      <c r="Y37" s="91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10" t="str">
        <f>IFERROR(V38*VLOOKUP(AF38,【参考】数式用3!$AD$15:$BA$23,MATCH(N38,【参考】数式用3!$AD$2:$BA$2,0)),"")</f>
        <v/>
      </c>
      <c r="Y38" s="91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10" t="str">
        <f>IFERROR(V39*VLOOKUP(AF39,【参考】数式用3!$AD$15:$BA$23,MATCH(N39,【参考】数式用3!$AD$2:$BA$2,0)),"")</f>
        <v/>
      </c>
      <c r="Y39" s="91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10" t="str">
        <f>IFERROR(V40*VLOOKUP(AF40,【参考】数式用3!$AD$15:$BA$23,MATCH(N40,【参考】数式用3!$AD$2:$BA$2,0)),"")</f>
        <v/>
      </c>
      <c r="Y40" s="91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10" t="str">
        <f>IFERROR(V41*VLOOKUP(AF41,【参考】数式用3!$AD$15:$BA$23,MATCH(N41,【参考】数式用3!$AD$2:$BA$2,0)),"")</f>
        <v/>
      </c>
      <c r="Y41" s="91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10" t="str">
        <f>IFERROR(V42*VLOOKUP(AF42,【参考】数式用3!$AD$15:$BA$23,MATCH(N42,【参考】数式用3!$AD$2:$BA$2,0)),"")</f>
        <v/>
      </c>
      <c r="Y42" s="91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10" t="str">
        <f>IFERROR(V43*VLOOKUP(AF43,【参考】数式用3!$AD$15:$BA$23,MATCH(N43,【参考】数式用3!$AD$2:$BA$2,0)),"")</f>
        <v/>
      </c>
      <c r="Y43" s="91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10" t="str">
        <f>IFERROR(V44*VLOOKUP(AF44,【参考】数式用3!$AD$15:$BA$23,MATCH(N44,【参考】数式用3!$AD$2:$BA$2,0)),"")</f>
        <v/>
      </c>
      <c r="Y44" s="91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10" t="str">
        <f>IFERROR(V45*VLOOKUP(AF45,【参考】数式用3!$AD$15:$BA$23,MATCH(N45,【参考】数式用3!$AD$2:$BA$2,0)),"")</f>
        <v/>
      </c>
      <c r="Y45" s="91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10" t="str">
        <f>IFERROR(V46*VLOOKUP(AF46,【参考】数式用3!$AD$15:$BA$23,MATCH(N46,【参考】数式用3!$AD$2:$BA$2,0)),"")</f>
        <v/>
      </c>
      <c r="Y46" s="91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10" t="str">
        <f>IFERROR(V47*VLOOKUP(AF47,【参考】数式用3!$AD$15:$BA$23,MATCH(N47,【参考】数式用3!$AD$2:$BA$2,0)),"")</f>
        <v/>
      </c>
      <c r="Y47" s="91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10" t="str">
        <f>IFERROR(V48*VLOOKUP(AF48,【参考】数式用3!$AD$15:$BA$23,MATCH(N48,【参考】数式用3!$AD$2:$BA$2,0)),"")</f>
        <v/>
      </c>
      <c r="Y48" s="91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10" t="str">
        <f>IFERROR(V49*VLOOKUP(AF49,【参考】数式用3!$AD$15:$BA$23,MATCH(N49,【参考】数式用3!$AD$2:$BA$2,0)),"")</f>
        <v/>
      </c>
      <c r="Y49" s="91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10" t="str">
        <f>IFERROR(V50*VLOOKUP(AF50,【参考】数式用3!$AD$15:$BA$23,MATCH(N50,【参考】数式用3!$AD$2:$BA$2,0)),"")</f>
        <v/>
      </c>
      <c r="Y50" s="91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10" t="str">
        <f>IFERROR(V51*VLOOKUP(AF51,【参考】数式用3!$AD$15:$BA$23,MATCH(N51,【参考】数式用3!$AD$2:$BA$2,0)),"")</f>
        <v/>
      </c>
      <c r="Y51" s="91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10" t="str">
        <f>IFERROR(V52*VLOOKUP(AF52,【参考】数式用3!$AD$15:$BA$23,MATCH(N52,【参考】数式用3!$AD$2:$BA$2,0)),"")</f>
        <v/>
      </c>
      <c r="Y52" s="91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10" t="str">
        <f>IFERROR(V53*VLOOKUP(AF53,【参考】数式用3!$AD$15:$BA$23,MATCH(N53,【参考】数式用3!$AD$2:$BA$2,0)),"")</f>
        <v/>
      </c>
      <c r="Y53" s="91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10" t="str">
        <f>IFERROR(V54*VLOOKUP(AF54,【参考】数式用3!$AD$15:$BA$23,MATCH(N54,【参考】数式用3!$AD$2:$BA$2,0)),"")</f>
        <v/>
      </c>
      <c r="Y54" s="91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10" t="str">
        <f>IFERROR(V55*VLOOKUP(AF55,【参考】数式用3!$AD$15:$BA$23,MATCH(N55,【参考】数式用3!$AD$2:$BA$2,0)),"")</f>
        <v/>
      </c>
      <c r="Y55" s="91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10" t="str">
        <f>IFERROR(V56*VLOOKUP(AF56,【参考】数式用3!$AD$15:$BA$23,MATCH(N56,【参考】数式用3!$AD$2:$BA$2,0)),"")</f>
        <v/>
      </c>
      <c r="Y56" s="91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10" t="str">
        <f>IFERROR(V57*VLOOKUP(AF57,【参考】数式用3!$AD$15:$BA$23,MATCH(N57,【参考】数式用3!$AD$2:$BA$2,0)),"")</f>
        <v/>
      </c>
      <c r="Y57" s="91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10" t="str">
        <f>IFERROR(V58*VLOOKUP(AF58,【参考】数式用3!$AD$15:$BA$23,MATCH(N58,【参考】数式用3!$AD$2:$BA$2,0)),"")</f>
        <v/>
      </c>
      <c r="Y58" s="91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10" t="str">
        <f>IFERROR(V59*VLOOKUP(AF59,【参考】数式用3!$AD$15:$BA$23,MATCH(N59,【参考】数式用3!$AD$2:$BA$2,0)),"")</f>
        <v/>
      </c>
      <c r="Y59" s="91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10" t="str">
        <f>IFERROR(V60*VLOOKUP(AF60,【参考】数式用3!$AD$15:$BA$23,MATCH(N60,【参考】数式用3!$AD$2:$BA$2,0)),"")</f>
        <v/>
      </c>
      <c r="Y60" s="91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10" t="str">
        <f>IFERROR(V61*VLOOKUP(AF61,【参考】数式用3!$AD$15:$BA$23,MATCH(N61,【参考】数式用3!$AD$2:$BA$2,0)),"")</f>
        <v/>
      </c>
      <c r="Y61" s="91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10" t="str">
        <f>IFERROR(V62*VLOOKUP(AF62,【参考】数式用3!$AD$15:$BA$23,MATCH(N62,【参考】数式用3!$AD$2:$BA$2,0)),"")</f>
        <v/>
      </c>
      <c r="Y62" s="91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10" t="str">
        <f>IFERROR(V63*VLOOKUP(AF63,【参考】数式用3!$AD$15:$BA$23,MATCH(N63,【参考】数式用3!$AD$2:$BA$2,0)),"")</f>
        <v/>
      </c>
      <c r="Y63" s="91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10" t="str">
        <f>IFERROR(V64*VLOOKUP(AF64,【参考】数式用3!$AD$15:$BA$23,MATCH(N64,【参考】数式用3!$AD$2:$BA$2,0)),"")</f>
        <v/>
      </c>
      <c r="Y64" s="91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10" t="str">
        <f>IFERROR(V65*VLOOKUP(AF65,【参考】数式用3!$AD$15:$BA$23,MATCH(N65,【参考】数式用3!$AD$2:$BA$2,0)),"")</f>
        <v/>
      </c>
      <c r="Y65" s="91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10" t="str">
        <f>IFERROR(V66*VLOOKUP(AF66,【参考】数式用3!$AD$15:$BA$23,MATCH(N66,【参考】数式用3!$AD$2:$BA$2,0)),"")</f>
        <v/>
      </c>
      <c r="Y66" s="91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10" t="str">
        <f>IFERROR(V67*VLOOKUP(AF67,【参考】数式用3!$AD$15:$BA$23,MATCH(N67,【参考】数式用3!$AD$2:$BA$2,0)),"")</f>
        <v/>
      </c>
      <c r="Y67" s="91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10" t="str">
        <f>IFERROR(V68*VLOOKUP(AF68,【参考】数式用3!$AD$15:$BA$23,MATCH(N68,【参考】数式用3!$AD$2:$BA$2,0)),"")</f>
        <v/>
      </c>
      <c r="Y68" s="91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10" t="str">
        <f>IFERROR(V69*VLOOKUP(AF69,【参考】数式用3!$AD$15:$BA$23,MATCH(N69,【参考】数式用3!$AD$2:$BA$2,0)),"")</f>
        <v/>
      </c>
      <c r="Y69" s="91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10" t="str">
        <f>IFERROR(V70*VLOOKUP(AF70,【参考】数式用3!$AD$15:$BA$23,MATCH(N70,【参考】数式用3!$AD$2:$BA$2,0)),"")</f>
        <v/>
      </c>
      <c r="Y70" s="91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10" t="str">
        <f>IFERROR(V71*VLOOKUP(AF71,【参考】数式用3!$AD$15:$BA$23,MATCH(N71,【参考】数式用3!$AD$2:$BA$2,0)),"")</f>
        <v/>
      </c>
      <c r="Y71" s="91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10" t="str">
        <f>IFERROR(V72*VLOOKUP(AF72,【参考】数式用3!$AD$15:$BA$23,MATCH(N72,【参考】数式用3!$AD$2:$BA$2,0)),"")</f>
        <v/>
      </c>
      <c r="Y72" s="91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10" t="str">
        <f>IFERROR(V73*VLOOKUP(AF73,【参考】数式用3!$AD$15:$BA$23,MATCH(N73,【参考】数式用3!$AD$2:$BA$2,0)),"")</f>
        <v/>
      </c>
      <c r="Y73" s="91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10" t="str">
        <f>IFERROR(V74*VLOOKUP(AF74,【参考】数式用3!$AD$15:$BA$23,MATCH(N74,【参考】数式用3!$AD$2:$BA$2,0)),"")</f>
        <v/>
      </c>
      <c r="Y74" s="91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10" t="str">
        <f>IFERROR(V75*VLOOKUP(AF75,【参考】数式用3!$AD$15:$BA$23,MATCH(N75,【参考】数式用3!$AD$2:$BA$2,0)),"")</f>
        <v/>
      </c>
      <c r="Y75" s="91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10" t="str">
        <f>IFERROR(V76*VLOOKUP(AF76,【参考】数式用3!$AD$15:$BA$23,MATCH(N76,【参考】数式用3!$AD$2:$BA$2,0)),"")</f>
        <v/>
      </c>
      <c r="Y76" s="91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10" t="str">
        <f>IFERROR(V77*VLOOKUP(AF77,【参考】数式用3!$AD$15:$BA$23,MATCH(N77,【参考】数式用3!$AD$2:$BA$2,0)),"")</f>
        <v/>
      </c>
      <c r="Y77" s="91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10" t="str">
        <f>IFERROR(V78*VLOOKUP(AF78,【参考】数式用3!$AD$15:$BA$23,MATCH(N78,【参考】数式用3!$AD$2:$BA$2,0)),"")</f>
        <v/>
      </c>
      <c r="Y78" s="91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10" t="str">
        <f>IFERROR(V79*VLOOKUP(AF79,【参考】数式用3!$AD$15:$BA$23,MATCH(N79,【参考】数式用3!$AD$2:$BA$2,0)),"")</f>
        <v/>
      </c>
      <c r="Y79" s="91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10" t="str">
        <f>IFERROR(V80*VLOOKUP(AF80,【参考】数式用3!$AD$15:$BA$23,MATCH(N80,【参考】数式用3!$AD$2:$BA$2,0)),"")</f>
        <v/>
      </c>
      <c r="Y80" s="91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10" t="str">
        <f>IFERROR(V81*VLOOKUP(AF81,【参考】数式用3!$AD$15:$BA$23,MATCH(N81,【参考】数式用3!$AD$2:$BA$2,0)),"")</f>
        <v/>
      </c>
      <c r="Y81" s="91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10" t="str">
        <f>IFERROR(V82*VLOOKUP(AF82,【参考】数式用3!$AD$15:$BA$23,MATCH(N82,【参考】数式用3!$AD$2:$BA$2,0)),"")</f>
        <v/>
      </c>
      <c r="Y82" s="91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10" t="str">
        <f>IFERROR(V83*VLOOKUP(AF83,【参考】数式用3!$AD$15:$BA$23,MATCH(N83,【参考】数式用3!$AD$2:$BA$2,0)),"")</f>
        <v/>
      </c>
      <c r="Y83" s="91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10" t="str">
        <f>IFERROR(V84*VLOOKUP(AF84,【参考】数式用3!$AD$15:$BA$23,MATCH(N84,【参考】数式用3!$AD$2:$BA$2,0)),"")</f>
        <v/>
      </c>
      <c r="Y84" s="91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10" t="str">
        <f>IFERROR(V85*VLOOKUP(AF85,【参考】数式用3!$AD$15:$BA$23,MATCH(N85,【参考】数式用3!$AD$2:$BA$2,0)),"")</f>
        <v/>
      </c>
      <c r="Y85" s="91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10" t="str">
        <f>IFERROR(V86*VLOOKUP(AF86,【参考】数式用3!$AD$15:$BA$23,MATCH(N86,【参考】数式用3!$AD$2:$BA$2,0)),"")</f>
        <v/>
      </c>
      <c r="Y86" s="91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10" t="str">
        <f>IFERROR(V87*VLOOKUP(AF87,【参考】数式用3!$AD$15:$BA$23,MATCH(N87,【参考】数式用3!$AD$2:$BA$2,0)),"")</f>
        <v/>
      </c>
      <c r="Y87" s="91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10" t="str">
        <f>IFERROR(V88*VLOOKUP(AF88,【参考】数式用3!$AD$15:$BA$23,MATCH(N88,【参考】数式用3!$AD$2:$BA$2,0)),"")</f>
        <v/>
      </c>
      <c r="Y88" s="91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10" t="str">
        <f>IFERROR(V89*VLOOKUP(AF89,【参考】数式用3!$AD$15:$BA$23,MATCH(N89,【参考】数式用3!$AD$2:$BA$2,0)),"")</f>
        <v/>
      </c>
      <c r="Y89" s="91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10" t="str">
        <f>IFERROR(V90*VLOOKUP(AF90,【参考】数式用3!$AD$15:$BA$23,MATCH(N90,【参考】数式用3!$AD$2:$BA$2,0)),"")</f>
        <v/>
      </c>
      <c r="Y90" s="91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10" t="str">
        <f>IFERROR(V91*VLOOKUP(AF91,【参考】数式用3!$AD$15:$BA$23,MATCH(N91,【参考】数式用3!$AD$2:$BA$2,0)),"")</f>
        <v/>
      </c>
      <c r="Y91" s="91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10" t="str">
        <f>IFERROR(V92*VLOOKUP(AF92,【参考】数式用3!$AD$15:$BA$23,MATCH(N92,【参考】数式用3!$AD$2:$BA$2,0)),"")</f>
        <v/>
      </c>
      <c r="Y92" s="91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10" t="str">
        <f>IFERROR(V93*VLOOKUP(AF93,【参考】数式用3!$AD$15:$BA$23,MATCH(N93,【参考】数式用3!$AD$2:$BA$2,0)),"")</f>
        <v/>
      </c>
      <c r="Y93" s="91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10" t="str">
        <f>IFERROR(V94*VLOOKUP(AF94,【参考】数式用3!$AD$15:$BA$23,MATCH(N94,【参考】数式用3!$AD$2:$BA$2,0)),"")</f>
        <v/>
      </c>
      <c r="Y94" s="91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10" t="str">
        <f>IFERROR(V95*VLOOKUP(AF95,【参考】数式用3!$AD$15:$BA$23,MATCH(N95,【参考】数式用3!$AD$2:$BA$2,0)),"")</f>
        <v/>
      </c>
      <c r="Y95" s="91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10" t="str">
        <f>IFERROR(V96*VLOOKUP(AF96,【参考】数式用3!$AD$15:$BA$23,MATCH(N96,【参考】数式用3!$AD$2:$BA$2,0)),"")</f>
        <v/>
      </c>
      <c r="Y96" s="91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10" t="str">
        <f>IFERROR(V97*VLOOKUP(AF97,【参考】数式用3!$AD$15:$BA$23,MATCH(N97,【参考】数式用3!$AD$2:$BA$2,0)),"")</f>
        <v/>
      </c>
      <c r="Y97" s="91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10" t="str">
        <f>IFERROR(V98*VLOOKUP(AF98,【参考】数式用3!$AD$15:$BA$23,MATCH(N98,【参考】数式用3!$AD$2:$BA$2,0)),"")</f>
        <v/>
      </c>
      <c r="Y98" s="91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10" t="str">
        <f>IFERROR(V99*VLOOKUP(AF99,【参考】数式用3!$AD$15:$BA$23,MATCH(N99,【参考】数式用3!$AD$2:$BA$2,0)),"")</f>
        <v/>
      </c>
      <c r="Y99" s="91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10" t="str">
        <f>IFERROR(V100*VLOOKUP(AF100,【参考】数式用3!$AD$15:$BA$23,MATCH(N100,【参考】数式用3!$AD$2:$BA$2,0)),"")</f>
        <v/>
      </c>
      <c r="Y100" s="91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10" t="str">
        <f>IFERROR(V101*VLOOKUP(AF101,【参考】数式用3!$AD$15:$BA$23,MATCH(N101,【参考】数式用3!$AD$2:$BA$2,0)),"")</f>
        <v/>
      </c>
      <c r="Y101" s="91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10" t="str">
        <f>IFERROR(V102*VLOOKUP(AF102,【参考】数式用3!$AD$15:$BA$23,MATCH(N102,【参考】数式用3!$AD$2:$BA$2,0)),"")</f>
        <v/>
      </c>
      <c r="Y102" s="91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10" t="str">
        <f>IFERROR(V103*VLOOKUP(AF103,【参考】数式用3!$AD$15:$BA$23,MATCH(N103,【参考】数式用3!$AD$2:$BA$2,0)),"")</f>
        <v/>
      </c>
      <c r="Y103" s="91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10" t="str">
        <f>IFERROR(V104*VLOOKUP(AF104,【参考】数式用3!$AD$15:$BA$23,MATCH(N104,【参考】数式用3!$AD$2:$BA$2,0)),"")</f>
        <v/>
      </c>
      <c r="Y104" s="91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10" t="str">
        <f>IFERROR(V105*VLOOKUP(AF105,【参考】数式用3!$AD$15:$BA$23,MATCH(N105,【参考】数式用3!$AD$2:$BA$2,0)),"")</f>
        <v/>
      </c>
      <c r="Y105" s="91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10" t="str">
        <f>IFERROR(V106*VLOOKUP(AF106,【参考】数式用3!$AD$15:$BA$23,MATCH(N106,【参考】数式用3!$AD$2:$BA$2,0)),"")</f>
        <v/>
      </c>
      <c r="Y106" s="91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10" t="str">
        <f>IFERROR(V107*VLOOKUP(AF107,【参考】数式用3!$AD$15:$BA$23,MATCH(N107,【参考】数式用3!$AD$2:$BA$2,0)),"")</f>
        <v/>
      </c>
      <c r="Y107" s="91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10" t="str">
        <f>IFERROR(V108*VLOOKUP(AF108,【参考】数式用3!$AD$15:$BA$23,MATCH(N108,【参考】数式用3!$AD$2:$BA$2,0)),"")</f>
        <v/>
      </c>
      <c r="Y108" s="91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10" t="str">
        <f>IFERROR(V109*VLOOKUP(AF109,【参考】数式用3!$AD$15:$BA$23,MATCH(N109,【参考】数式用3!$AD$2:$BA$2,0)),"")</f>
        <v/>
      </c>
      <c r="Y109" s="91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10" t="str">
        <f>IFERROR(V110*VLOOKUP(AF110,【参考】数式用3!$AD$15:$BA$23,MATCH(N110,【参考】数式用3!$AD$2:$BA$2,0)),"")</f>
        <v/>
      </c>
      <c r="Y110" s="91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10" t="str">
        <f>IFERROR(V111*VLOOKUP(AF111,【参考】数式用3!$AD$15:$BA$23,MATCH(N111,【参考】数式用3!$AD$2:$BA$2,0)),"")</f>
        <v/>
      </c>
      <c r="Y111" s="91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10" t="str">
        <f>IFERROR(V112*VLOOKUP(AF112,【参考】数式用3!$AD$15:$BA$23,MATCH(N112,【参考】数式用3!$AD$2:$BA$2,0)),"")</f>
        <v/>
      </c>
      <c r="Y112" s="91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10" t="str">
        <f>IFERROR(V113*VLOOKUP(AF113,【参考】数式用3!$AD$15:$BA$23,MATCH(N113,【参考】数式用3!$AD$2:$BA$2,0)),"")</f>
        <v/>
      </c>
      <c r="Y113" s="91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10" t="str">
        <f>IFERROR(V114*VLOOKUP(AF114,【参考】数式用3!$AD$15:$BA$23,MATCH(N114,【参考】数式用3!$AD$2:$BA$2,0)),"")</f>
        <v/>
      </c>
      <c r="Y114" s="91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10" t="str">
        <f>IFERROR(V115*VLOOKUP(AF115,【参考】数式用3!$AD$15:$BA$23,MATCH(N115,【参考】数式用3!$AD$2:$BA$2,0)),"")</f>
        <v/>
      </c>
      <c r="Y115" s="91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O16:R115 U16:U116 Z16:Z116 O116 R116">
    <cfRule type="expression" dxfId="19" priority="16">
      <formula>$N16=""</formula>
    </cfRule>
  </conditionalFormatting>
  <conditionalFormatting sqref="S16:S116">
    <cfRule type="expression" dxfId="18" priority="1">
      <formula>R16=""</formula>
    </cfRule>
  </conditionalFormatting>
  <conditionalFormatting sqref="V16:V116">
    <cfRule type="expression" dxfId="17" priority="4">
      <formula>OR(U16="特定加算なし",U16="")</formula>
    </cfRule>
  </conditionalFormatting>
  <conditionalFormatting sqref="W8">
    <cfRule type="expression" dxfId="16" priority="27">
      <formula>$W$8="○"</formula>
    </cfRule>
  </conditionalFormatting>
  <conditionalFormatting sqref="W16:W116">
    <cfRule type="expression" dxfId="15"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4" priority="25">
      <formula>$W$8&lt;&gt;"×"</formula>
    </cfRule>
  </conditionalFormatting>
  <conditionalFormatting sqref="AA16:AA116">
    <cfRule type="expression" dxfId="13" priority="3">
      <formula>OR(Z16="ベア加算なし",Z16="")</formula>
    </cfRule>
  </conditionalFormatting>
  <conditionalFormatting sqref="AC16:AC115">
    <cfRule type="expression" dxfId="12" priority="7">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6" zoomScaleNormal="120" zoomScaleSheetLayoutView="100" workbookViewId="0">
      <selection activeCell="AK13" sqref="AK13"/>
    </sheetView>
  </sheetViews>
  <sheetFormatPr defaultColWidth="9" defaultRowHeight="13"/>
  <cols>
    <col min="1" max="1" width="4.81640625" customWidth="1"/>
    <col min="2" max="9" width="1.453125" customWidth="1"/>
    <col min="10" max="10" width="17.453125" customWidth="1"/>
    <col min="11" max="11" width="8.08984375" customWidth="1"/>
    <col min="12" max="12" width="10.08984375" customWidth="1"/>
    <col min="13" max="13" width="19.36328125" customWidth="1"/>
    <col min="14" max="14" width="19.453125" customWidth="1"/>
    <col min="15" max="15" width="13.36328125" customWidth="1"/>
    <col min="16" max="16" width="4.08984375" customWidth="1"/>
    <col min="17" max="17" width="6" customWidth="1"/>
    <col min="18" max="18" width="10.6328125" customWidth="1"/>
    <col min="19" max="19" width="7" style="367" customWidth="1"/>
    <col min="20" max="20" width="7.08984375" customWidth="1"/>
    <col min="21" max="21" width="5.08984375" customWidth="1"/>
    <col min="22" max="22" width="11.81640625" customWidth="1"/>
    <col min="23" max="23" width="10.1796875" customWidth="1"/>
    <col min="24" max="24" width="10.6328125" customWidth="1"/>
    <col min="25" max="25" width="6.90625" customWidth="1"/>
    <col min="26" max="26" width="3.90625" customWidth="1"/>
    <col min="27" max="27" width="7.6328125" style="367" customWidth="1"/>
    <col min="28" max="28" width="11.6328125" customWidth="1"/>
    <col min="29" max="29" width="11.90625" customWidth="1"/>
    <col min="30" max="30" width="10.453125" hidden="1" customWidth="1"/>
    <col min="31" max="31" width="10.81640625" hidden="1" customWidth="1"/>
    <col min="32" max="33" width="24.8164062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05" t="s">
        <v>48</v>
      </c>
      <c r="AA1" s="1006"/>
      <c r="AB1" s="958" t="str">
        <f>IF(基本情報入力シート!C32="","",基本情報入力シート!C32)</f>
        <v/>
      </c>
      <c r="AC1" s="95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87" t="s">
        <v>309</v>
      </c>
      <c r="C5" s="987"/>
      <c r="D5" s="964"/>
      <c r="E5" s="964"/>
      <c r="F5" s="964"/>
      <c r="G5" s="964"/>
      <c r="H5" s="964"/>
      <c r="I5" s="964"/>
      <c r="J5" s="964"/>
      <c r="K5" s="964"/>
      <c r="L5" s="964"/>
      <c r="M5" s="965"/>
      <c r="N5" s="398">
        <f>IFERROR(SUM(P14:Q113)+SUM(X14:X113),"")</f>
        <v>0</v>
      </c>
      <c r="O5" s="399" t="s">
        <v>58</v>
      </c>
      <c r="P5" s="129"/>
      <c r="Q5" s="129"/>
      <c r="R5" s="955" t="s">
        <v>310</v>
      </c>
      <c r="S5" s="955" t="s">
        <v>274</v>
      </c>
      <c r="T5" s="955"/>
      <c r="U5" s="955"/>
      <c r="V5" s="955"/>
      <c r="W5" s="955"/>
      <c r="X5" s="956"/>
      <c r="Y5" s="403">
        <f>SUM(T14:U113)</f>
        <v>0</v>
      </c>
      <c r="Z5" s="953" t="str">
        <f>IF(AG6="旧特定加算相当なし","",IF(Y5&gt;=Y6,"○","×"))</f>
        <v/>
      </c>
      <c r="AA5" s="1016" t="s">
        <v>275</v>
      </c>
      <c r="AB5" s="1017"/>
      <c r="AC5" s="1017"/>
      <c r="AD5" s="1004" t="str">
        <f>IF(OR(AD6="旧処遇加算Ⅰ相当あり",AD7="旧処遇加算Ⅰ相当あり"),"旧処遇加算Ⅰ相当あり","旧処遇加算Ⅰ相当なし")</f>
        <v>旧処遇加算Ⅰ相当なし</v>
      </c>
      <c r="AE5" s="1004"/>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66"/>
      <c r="C6" s="967"/>
      <c r="D6" s="964" t="s">
        <v>311</v>
      </c>
      <c r="E6" s="964"/>
      <c r="F6" s="964"/>
      <c r="G6" s="964"/>
      <c r="H6" s="964"/>
      <c r="I6" s="964"/>
      <c r="J6" s="964"/>
      <c r="K6" s="964"/>
      <c r="L6" s="964"/>
      <c r="M6" s="965"/>
      <c r="N6" s="485">
        <f>ROUNDDOWN(SUM(R$14:R$113,Y$14:Z$113),0)</f>
        <v>0</v>
      </c>
      <c r="O6" s="399" t="s">
        <v>58</v>
      </c>
      <c r="P6" s="129"/>
      <c r="Q6" s="129"/>
      <c r="R6" s="955"/>
      <c r="S6" s="955" t="s">
        <v>312</v>
      </c>
      <c r="T6" s="955"/>
      <c r="U6" s="955"/>
      <c r="V6" s="955"/>
      <c r="W6" s="955"/>
      <c r="X6" s="956"/>
      <c r="Y6" s="404">
        <f>SUM(AD:AD)</f>
        <v>0</v>
      </c>
      <c r="Z6" s="954"/>
      <c r="AA6" s="1016"/>
      <c r="AB6" s="1017"/>
      <c r="AC6" s="1017"/>
      <c r="AD6" s="1004" t="str">
        <f>IF((COUNTIF(O:O,"新加算Ⅰ")+COUNTIF(O:O,"新加算Ⅱ")+COUNTIF(O:O,"新加算Ⅲ")+COUNTIF(O:O,"新加算Ⅴ（１）")+COUNTIF(O:O,"新加算Ⅴ（３）")+COUNTIF(O:O,"新加算Ⅴ（８）"))&gt;=1,"旧処遇加算Ⅰ相当あり","旧処遇加算Ⅰ相当なし")</f>
        <v>旧処遇加算Ⅰ相当なし</v>
      </c>
      <c r="AE6" s="100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64" t="s">
        <v>313</v>
      </c>
      <c r="C7" s="964"/>
      <c r="D7" s="964"/>
      <c r="E7" s="964"/>
      <c r="F7" s="964"/>
      <c r="G7" s="964"/>
      <c r="H7" s="964"/>
      <c r="I7" s="964"/>
      <c r="J7" s="964"/>
      <c r="K7" s="964"/>
      <c r="L7" s="964"/>
      <c r="M7" s="1015"/>
      <c r="N7" s="486">
        <f>ROUNDDOWN(SUM(V:V,AC:AC),0)</f>
        <v>0</v>
      </c>
      <c r="O7" s="399" t="s">
        <v>58</v>
      </c>
      <c r="P7" s="129"/>
      <c r="Q7" s="129"/>
      <c r="R7" s="1007" t="s">
        <v>314</v>
      </c>
      <c r="S7" s="955" t="s">
        <v>274</v>
      </c>
      <c r="T7" s="955"/>
      <c r="U7" s="955"/>
      <c r="V7" s="955"/>
      <c r="W7" s="955"/>
      <c r="X7" s="956"/>
      <c r="Y7" s="427">
        <f>SUM(AB:AB)</f>
        <v>0</v>
      </c>
      <c r="Z7" s="953" t="str">
        <f>IF(AG7="旧特定加算相当なし","",IF(Y7&gt;=Y8,"○","×"))</f>
        <v/>
      </c>
      <c r="AA7" s="1065" t="s">
        <v>275</v>
      </c>
      <c r="AB7" s="1066"/>
      <c r="AC7" s="1066"/>
      <c r="AD7" s="1004" t="str">
        <f>IF((COUNTIF(W:W,"新加算Ⅰ")+COUNTIF(W:W,"新加算Ⅱ")+COUNTIF(W:W,"新加算Ⅲ"))&gt;=1,"旧処遇加算Ⅰ相当あり","旧処遇加算Ⅰ相当なし")</f>
        <v>旧処遇加算Ⅰ相当なし</v>
      </c>
      <c r="AE7" s="1004"/>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72" t="s">
        <v>315</v>
      </c>
      <c r="C8" s="1072"/>
      <c r="D8" s="1072"/>
      <c r="E8" s="1072"/>
      <c r="F8" s="1072"/>
      <c r="G8" s="1072"/>
      <c r="H8" s="1072"/>
      <c r="I8" s="1072"/>
      <c r="J8" s="1072"/>
      <c r="K8" s="1072"/>
      <c r="L8" s="1072"/>
      <c r="M8" s="1072"/>
      <c r="N8" s="1072"/>
      <c r="O8" s="1072"/>
      <c r="P8" s="129"/>
      <c r="Q8" s="129"/>
      <c r="R8" s="1008"/>
      <c r="S8" s="955" t="s">
        <v>316</v>
      </c>
      <c r="T8" s="955"/>
      <c r="U8" s="955"/>
      <c r="V8" s="955"/>
      <c r="W8" s="955"/>
      <c r="X8" s="956"/>
      <c r="Y8" s="404">
        <f>SUM(AE$14:AE$1048576)</f>
        <v>0</v>
      </c>
      <c r="Z8" s="954"/>
      <c r="AA8" s="1065"/>
      <c r="AB8" s="1066"/>
      <c r="AC8" s="1066"/>
    </row>
    <row r="9" spans="1:36" ht="42" customHeight="1" thickBot="1">
      <c r="A9" s="130"/>
      <c r="B9" s="1073"/>
      <c r="C9" s="1073"/>
      <c r="D9" s="1073"/>
      <c r="E9" s="1073"/>
      <c r="F9" s="1073"/>
      <c r="G9" s="1073"/>
      <c r="H9" s="1073"/>
      <c r="I9" s="1073"/>
      <c r="J9" s="1073"/>
      <c r="K9" s="1073"/>
      <c r="L9" s="1073"/>
      <c r="M9" s="1073"/>
      <c r="N9" s="1073"/>
      <c r="O9" s="1073"/>
      <c r="P9" s="406"/>
      <c r="Q9" s="406"/>
      <c r="R9" s="406"/>
      <c r="S9" s="428"/>
      <c r="T9" s="406"/>
      <c r="U9" s="406"/>
      <c r="V9" s="406"/>
      <c r="W9" s="429"/>
      <c r="X9" s="429"/>
      <c r="Y9" s="429"/>
      <c r="Z9" s="429"/>
      <c r="AA9" s="428"/>
      <c r="AB9" s="429"/>
      <c r="AC9" s="429"/>
    </row>
    <row r="10" spans="1:36" ht="24" customHeight="1" thickBot="1">
      <c r="A10" s="1018"/>
      <c r="B10" s="1021" t="s">
        <v>279</v>
      </c>
      <c r="C10" s="1022"/>
      <c r="D10" s="1022"/>
      <c r="E10" s="1022"/>
      <c r="F10" s="1022"/>
      <c r="G10" s="1022"/>
      <c r="H10" s="1022"/>
      <c r="I10" s="1023"/>
      <c r="J10" s="1030" t="s">
        <v>280</v>
      </c>
      <c r="K10" s="1033" t="s">
        <v>281</v>
      </c>
      <c r="L10" s="1034"/>
      <c r="M10" s="1039" t="s">
        <v>282</v>
      </c>
      <c r="N10" s="1042" t="s">
        <v>34</v>
      </c>
      <c r="O10" s="1009" t="s">
        <v>317</v>
      </c>
      <c r="P10" s="1010"/>
      <c r="Q10" s="1010"/>
      <c r="R10" s="1010"/>
      <c r="S10" s="1010"/>
      <c r="T10" s="1010"/>
      <c r="U10" s="1010"/>
      <c r="V10" s="1010"/>
      <c r="W10" s="1010"/>
      <c r="X10" s="1010"/>
      <c r="Y10" s="1010"/>
      <c r="Z10" s="1010"/>
      <c r="AA10" s="1010"/>
      <c r="AB10" s="1010"/>
      <c r="AC10" s="1011"/>
      <c r="AD10" s="999" t="s">
        <v>318</v>
      </c>
      <c r="AE10" s="957"/>
      <c r="AF10" s="957" t="s">
        <v>319</v>
      </c>
      <c r="AG10" s="957"/>
    </row>
    <row r="11" spans="1:36" ht="21.75" customHeight="1">
      <c r="A11" s="1019"/>
      <c r="B11" s="1024"/>
      <c r="C11" s="1025"/>
      <c r="D11" s="1025"/>
      <c r="E11" s="1025"/>
      <c r="F11" s="1025"/>
      <c r="G11" s="1025"/>
      <c r="H11" s="1025"/>
      <c r="I11" s="1026"/>
      <c r="J11" s="1031"/>
      <c r="K11" s="1035"/>
      <c r="L11" s="1036"/>
      <c r="M11" s="1040"/>
      <c r="N11" s="1043"/>
      <c r="O11" s="1050" t="s">
        <v>320</v>
      </c>
      <c r="P11" s="1051"/>
      <c r="Q11" s="1051"/>
      <c r="R11" s="1051"/>
      <c r="S11" s="1051"/>
      <c r="T11" s="1051"/>
      <c r="U11" s="1052"/>
      <c r="V11" s="1012" t="s">
        <v>321</v>
      </c>
      <c r="W11" s="1053" t="s">
        <v>322</v>
      </c>
      <c r="X11" s="1054"/>
      <c r="Y11" s="1054"/>
      <c r="Z11" s="1054"/>
      <c r="AA11" s="1054"/>
      <c r="AB11" s="1055"/>
      <c r="AC11" s="1012" t="s">
        <v>323</v>
      </c>
      <c r="AD11" s="1067"/>
      <c r="AE11" s="957"/>
      <c r="AF11" s="957"/>
      <c r="AG11" s="957"/>
    </row>
    <row r="12" spans="1:36" ht="36.75" customHeight="1">
      <c r="A12" s="1019"/>
      <c r="B12" s="1024"/>
      <c r="C12" s="1025"/>
      <c r="D12" s="1025"/>
      <c r="E12" s="1025"/>
      <c r="F12" s="1025"/>
      <c r="G12" s="1025"/>
      <c r="H12" s="1025"/>
      <c r="I12" s="1026"/>
      <c r="J12" s="1031"/>
      <c r="K12" s="1037"/>
      <c r="L12" s="1038"/>
      <c r="M12" s="1040"/>
      <c r="N12" s="1043"/>
      <c r="O12" s="1045" t="s">
        <v>324</v>
      </c>
      <c r="P12" s="1057" t="s">
        <v>325</v>
      </c>
      <c r="Q12" s="1058"/>
      <c r="R12" s="1048" t="s">
        <v>326</v>
      </c>
      <c r="S12" s="1048" t="s">
        <v>327</v>
      </c>
      <c r="T12" s="1059" t="s">
        <v>328</v>
      </c>
      <c r="U12" s="1060"/>
      <c r="V12" s="1013"/>
      <c r="W12" s="1045" t="s">
        <v>329</v>
      </c>
      <c r="X12" s="1047" t="s">
        <v>325</v>
      </c>
      <c r="Y12" s="1068" t="s">
        <v>326</v>
      </c>
      <c r="Z12" s="1069"/>
      <c r="AA12" s="1048" t="s">
        <v>327</v>
      </c>
      <c r="AB12" s="430" t="s">
        <v>328</v>
      </c>
      <c r="AC12" s="1013"/>
      <c r="AD12" s="1067"/>
      <c r="AE12" s="957"/>
      <c r="AF12" s="957"/>
      <c r="AG12" s="957"/>
    </row>
    <row r="13" spans="1:36" ht="72" customHeight="1" thickBot="1">
      <c r="A13" s="1020"/>
      <c r="B13" s="1027"/>
      <c r="C13" s="1028"/>
      <c r="D13" s="1028"/>
      <c r="E13" s="1028"/>
      <c r="F13" s="1028"/>
      <c r="G13" s="1028"/>
      <c r="H13" s="1028"/>
      <c r="I13" s="1029"/>
      <c r="J13" s="1032"/>
      <c r="K13" s="431" t="s">
        <v>35</v>
      </c>
      <c r="L13" s="431" t="s">
        <v>36</v>
      </c>
      <c r="M13" s="1041"/>
      <c r="N13" s="1044"/>
      <c r="O13" s="1056"/>
      <c r="P13" s="1027"/>
      <c r="Q13" s="1029"/>
      <c r="R13" s="1061"/>
      <c r="S13" s="1061"/>
      <c r="T13" s="1062" t="s">
        <v>330</v>
      </c>
      <c r="U13" s="1063"/>
      <c r="V13" s="1014"/>
      <c r="W13" s="1046"/>
      <c r="X13" s="1031"/>
      <c r="Y13" s="1070"/>
      <c r="Z13" s="1071"/>
      <c r="AA13" s="1049"/>
      <c r="AB13" s="466" t="s">
        <v>331</v>
      </c>
      <c r="AC13" s="1013"/>
      <c r="AD13" s="470" t="s">
        <v>332</v>
      </c>
      <c r="AE13" s="432" t="s">
        <v>333</v>
      </c>
      <c r="AF13" s="432" t="s">
        <v>332</v>
      </c>
      <c r="AG13" s="432" t="s">
        <v>333</v>
      </c>
      <c r="AI13" s="479"/>
      <c r="AJ13" s="479"/>
    </row>
    <row r="14" spans="1:36" s="419" customFormat="1" ht="24.9" customHeight="1">
      <c r="A14" s="433" t="s">
        <v>334</v>
      </c>
      <c r="B14" s="919" t="str">
        <f>IF(基本情報入力シート!C53="","",基本情報入力シート!C53)</f>
        <v/>
      </c>
      <c r="C14" s="920"/>
      <c r="D14" s="920"/>
      <c r="E14" s="920"/>
      <c r="F14" s="920"/>
      <c r="G14" s="920"/>
      <c r="H14" s="920"/>
      <c r="I14" s="921"/>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02"/>
      <c r="Q14" s="1003"/>
      <c r="R14" s="457" t="str">
        <f>IFERROR(IF(OR('別紙様式3-2（４・５月）'!R16="",'別紙様式3-2（４・５月）'!Z16="ベア加算"),"",P14*VLOOKUP(N14,【参考】数式用!$AD$2:$AH$27,MATCH(O14,【参考】数式用!$K$4:$N$4,0)+1,0)),"")</f>
        <v/>
      </c>
      <c r="S14" s="458"/>
      <c r="T14" s="1002"/>
      <c r="U14" s="1003"/>
      <c r="V14" s="477" t="str">
        <f>IFERROR(IF(AND('別紙様式3-2（４・５月）'!O16="", O14&lt;&gt;""),P14, P14*VLOOKUP(AF14,【参考】数式用4!$DC$3:$DZ$106,MATCH(N14,【参考】数式用4!$DC$2:$DZ$2,0))),"")</f>
        <v/>
      </c>
      <c r="W14" s="478"/>
      <c r="X14" s="126"/>
      <c r="Y14" s="1074" t="str">
        <f>IFERROR(
     IF(OR('別紙様式3-2（４・５月）'!R16="",'別紙様式3-2（４・５月）'!Z16="ベア加算"),"",
                                            X14*VLOOKUP(N14,【参考】数式用!$AD$2:$AH$27,MATCH(W14,【参考】数式用!$K$4:$N$4,0)+1,0)
      ),"")</f>
        <v/>
      </c>
      <c r="Z14" s="1075"/>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77"/>
      <c r="AJ14" s="1077"/>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02"/>
      <c r="Q15" s="1003"/>
      <c r="R15" s="480" t="str">
        <f>IFERROR(IF(OR('別紙様式3-2（４・５月）'!R17="",'別紙様式3-2（４・５月）'!Z17="ベア加算"),"",P15*VLOOKUP(N15,【参考】数式用!$AD$2:$AH$27,MATCH(O15,【参考】数式用!$K$4:$N$4,0)+1,0)),"")</f>
        <v/>
      </c>
      <c r="S15" s="120"/>
      <c r="T15" s="1002"/>
      <c r="U15" s="1003"/>
      <c r="V15" s="477" t="str">
        <f>IFERROR(IF(AND('別紙様式3-2（４・５月）'!O17="", O15&lt;&gt;""),P15, P15*VLOOKUP(AF15,【参考】数式用4!$DC$3:$DZ$106,MATCH(N15,【参考】数式用4!$DC$2:$DZ$2,0))),"")</f>
        <v/>
      </c>
      <c r="W15" s="472"/>
      <c r="X15" s="467"/>
      <c r="Y15" s="1064" t="str">
        <f>IFERROR(
     IF(OR('別紙様式3-2（４・５月）'!R17="",'別紙様式3-2（４・５月）'!Z17="ベア加算"),"",
                                            X15*VLOOKUP(N15,【参考】数式用!$AD$2:$AH$27,MATCH(W15,【参考】数式用!$K$4:$N$4,0)+1,0)
      ),"")</f>
        <v/>
      </c>
      <c r="Z15" s="1064"/>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77"/>
      <c r="AJ15" s="1077"/>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00"/>
      <c r="Q16" s="1001"/>
      <c r="R16" s="464" t="str">
        <f>IFERROR(IF(OR('別紙様式3-2（４・５月）'!R18="",'別紙様式3-2（４・５月）'!Z18="ベア加算"),"",P16*VLOOKUP(N16,【参考】数式用!$AD$2:$AH$27,MATCH(O16,【参考】数式用!$K$4:$N$4,0)+1,0)),"")</f>
        <v/>
      </c>
      <c r="S16" s="120"/>
      <c r="T16" s="1002"/>
      <c r="U16" s="1003"/>
      <c r="V16" s="477" t="str">
        <f>IFERROR(IF(AND('別紙様式3-2（４・５月）'!O18="", O16&lt;&gt;""),P16, P16*VLOOKUP(AF16,【参考】数式用4!$DC$3:$DZ$106,MATCH(N16,【参考】数式用4!$DC$2:$DZ$2,0))),"")</f>
        <v/>
      </c>
      <c r="W16" s="472"/>
      <c r="X16" s="467"/>
      <c r="Y16" s="1064" t="str">
        <f>IFERROR(
     IF(OR('別紙様式3-2（４・５月）'!R18="",'別紙様式3-2（４・５月）'!Z18="ベア加算"),"",
                                            X16*VLOOKUP(N16,【参考】数式用!$AD$2:$AH$27,MATCH(W16,【参考】数式用!$K$4:$N$4,0)+1,0)
      ),"")</f>
        <v/>
      </c>
      <c r="Z16" s="1064"/>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77"/>
      <c r="AJ16" s="1077"/>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00"/>
      <c r="Q17" s="1001"/>
      <c r="R17" s="464" t="str">
        <f>IFERROR(IF(OR('別紙様式3-2（４・５月）'!R19="",'別紙様式3-2（４・５月）'!Z19="ベア加算"),"",P17*VLOOKUP(N17,【参考】数式用!$AD$2:$AH$27,MATCH(O17,【参考】数式用!$K$4:$N$4,0)+1,0)),"")</f>
        <v/>
      </c>
      <c r="S17" s="120"/>
      <c r="T17" s="1002"/>
      <c r="U17" s="1003"/>
      <c r="V17" s="477" t="str">
        <f>IFERROR(IF(AND('別紙様式3-2（４・５月）'!O19="", O17&lt;&gt;""),P17, P17*VLOOKUP(AF17,【参考】数式用4!$DC$3:$DZ$106,MATCH(N17,【参考】数式用4!$DC$2:$DZ$2,0))),"")</f>
        <v/>
      </c>
      <c r="W17" s="472"/>
      <c r="X17" s="467"/>
      <c r="Y17" s="1064" t="str">
        <f>IFERROR(
     IF(OR('別紙様式3-2（４・５月）'!R19="",'別紙様式3-2（４・５月）'!Z19="ベア加算"),"",
                                            X17*VLOOKUP(N17,【参考】数式用!$AD$2:$AH$27,MATCH(W17,【参考】数式用!$K$4:$N$4,0)+1,0)
      ),"")</f>
        <v/>
      </c>
      <c r="Z17" s="1064"/>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77"/>
      <c r="AJ17" s="1077"/>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00"/>
      <c r="Q18" s="1001"/>
      <c r="R18" s="464" t="str">
        <f>IFERROR(IF(OR('別紙様式3-2（４・５月）'!R20="",'別紙様式3-2（４・５月）'!Z20="ベア加算"),"",P18*VLOOKUP(N18,【参考】数式用!$AD$2:$AH$27,MATCH(O18,【参考】数式用!$K$4:$N$4,0)+1,0)),"")</f>
        <v/>
      </c>
      <c r="S18" s="120"/>
      <c r="T18" s="1002"/>
      <c r="U18" s="1003"/>
      <c r="V18" s="477" t="str">
        <f>IFERROR(IF(AND('別紙様式3-2（４・５月）'!O20="", O18&lt;&gt;""),P18, P18*VLOOKUP(AF18,【参考】数式用4!$DC$3:$DZ$106,MATCH(N18,【参考】数式用4!$DC$2:$DZ$2,0))),"")</f>
        <v/>
      </c>
      <c r="W18" s="472"/>
      <c r="X18" s="467"/>
      <c r="Y18" s="1064" t="str">
        <f>IFERROR(
     IF(OR('別紙様式3-2（４・５月）'!R20="",'別紙様式3-2（４・５月）'!Z20="ベア加算"),"",
                                            X18*VLOOKUP(N18,【参考】数式用!$AD$2:$AH$27,MATCH(W18,【参考】数式用!$K$4:$N$4,0)+1,0)
      ),"")</f>
        <v/>
      </c>
      <c r="Z18" s="1064"/>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77"/>
      <c r="AJ18" s="1077"/>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00"/>
      <c r="Q19" s="1001"/>
      <c r="R19" s="464" t="str">
        <f>IFERROR(IF(OR('別紙様式3-2（４・５月）'!R21="",'別紙様式3-2（４・５月）'!Z21="ベア加算"),"",P19*VLOOKUP(N19,【参考】数式用!$AD$2:$AH$27,MATCH(O19,【参考】数式用!$K$4:$N$4,0)+1,0)),"")</f>
        <v/>
      </c>
      <c r="S19" s="120"/>
      <c r="T19" s="1002"/>
      <c r="U19" s="1003"/>
      <c r="V19" s="477" t="str">
        <f>IFERROR(IF(AND('別紙様式3-2（４・５月）'!O21="", O19&lt;&gt;""),P19, P19*VLOOKUP(AF19,【参考】数式用4!$DC$3:$DZ$106,MATCH(N19,【参考】数式用4!$DC$2:$DZ$2,0))),"")</f>
        <v/>
      </c>
      <c r="W19" s="100"/>
      <c r="X19" s="467"/>
      <c r="Y19" s="1064" t="str">
        <f>IFERROR(
     IF(OR('別紙様式3-2（４・５月）'!R21="",'別紙様式3-2（４・５月）'!Z21="ベア加算"),"",
                                            X19*VLOOKUP(N19,【参考】数式用!$AD$2:$AH$27,MATCH(W19,【参考】数式用!$K$4:$N$4,0)+1,0)
      ),"")</f>
        <v/>
      </c>
      <c r="Z19" s="1064"/>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77"/>
      <c r="AJ19" s="1077"/>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00"/>
      <c r="Q20" s="1001"/>
      <c r="R20" s="464" t="str">
        <f>IFERROR(IF(OR('別紙様式3-2（４・５月）'!R22="",'別紙様式3-2（４・５月）'!Z22="ベア加算"),"",P20*VLOOKUP(N20,【参考】数式用!$AD$2:$AH$27,MATCH(O20,【参考】数式用!$K$4:$N$4,0)+1,0)),"")</f>
        <v/>
      </c>
      <c r="S20" s="120"/>
      <c r="T20" s="1002"/>
      <c r="U20" s="1003"/>
      <c r="V20" s="477" t="str">
        <f>IFERROR(IF(AND('別紙様式3-2（４・５月）'!O22="", O20&lt;&gt;""),P20, P20*VLOOKUP(AF20,【参考】数式用4!$DC$3:$DZ$106,MATCH(N20,【参考】数式用4!$DC$2:$DZ$2,0))),"")</f>
        <v/>
      </c>
      <c r="W20" s="471"/>
      <c r="X20" s="468"/>
      <c r="Y20" s="1064" t="str">
        <f>IFERROR(
     IF(OR('別紙様式3-2（４・５月）'!R22="",'別紙様式3-2（４・５月）'!Z22="ベア加算"),"",
                                            X20*VLOOKUP(N20,【参考】数式用!$AD$2:$AH$27,MATCH(W20,【参考】数式用!$K$4:$N$4,0)+1,0)
      ),"")</f>
        <v/>
      </c>
      <c r="Z20" s="1064"/>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77"/>
      <c r="AJ20" s="1077"/>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00"/>
      <c r="Q21" s="1001"/>
      <c r="R21" s="464" t="str">
        <f>IFERROR(IF(OR('別紙様式3-2（４・５月）'!R23="",'別紙様式3-2（４・５月）'!Z23="ベア加算"),"",P21*VLOOKUP(N21,【参考】数式用!$AD$2:$AH$27,MATCH(O21,【参考】数式用!$K$4:$N$4,0)+1,0)),"")</f>
        <v/>
      </c>
      <c r="S21" s="120"/>
      <c r="T21" s="1002"/>
      <c r="U21" s="1003"/>
      <c r="V21" s="477" t="str">
        <f>IFERROR(IF(AND('別紙様式3-2（４・５月）'!O23="", O21&lt;&gt;""),P21, P21*VLOOKUP(AF21,【参考】数式用4!$DC$3:$DZ$106,MATCH(N21,【参考】数式用4!$DC$2:$DZ$2,0))),"")</f>
        <v/>
      </c>
      <c r="W21" s="472"/>
      <c r="X21" s="467"/>
      <c r="Y21" s="1064" t="str">
        <f>IFERROR(
     IF(OR('別紙様式3-2（４・５月）'!R23="",'別紙様式3-2（４・５月）'!Z23="ベア加算"),"",
                                            X21*VLOOKUP(N21,【参考】数式用!$AD$2:$AH$27,MATCH(W21,【参考】数式用!$K$4:$N$4,0)+1,0)
      ),"")</f>
        <v/>
      </c>
      <c r="Z21" s="1064"/>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77"/>
      <c r="AJ21" s="1077"/>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00"/>
      <c r="Q22" s="1001"/>
      <c r="R22" s="464" t="str">
        <f>IFERROR(IF(OR('別紙様式3-2（４・５月）'!R24="",'別紙様式3-2（４・５月）'!Z24="ベア加算"),"",P22*VLOOKUP(N22,【参考】数式用!$AD$2:$AH$27,MATCH(O22,【参考】数式用!$K$4:$N$4,0)+1,0)),"")</f>
        <v/>
      </c>
      <c r="S22" s="120"/>
      <c r="T22" s="1002"/>
      <c r="U22" s="1003"/>
      <c r="V22" s="477" t="str">
        <f>IFERROR(IF(AND('別紙様式3-2（４・５月）'!O24="", O22&lt;&gt;""),P22, P22*VLOOKUP(AF22,【参考】数式用4!$DC$3:$DZ$106,MATCH(N22,【参考】数式用4!$DC$2:$DZ$2,0))),"")</f>
        <v/>
      </c>
      <c r="W22" s="472"/>
      <c r="X22" s="467"/>
      <c r="Y22" s="1064" t="str">
        <f>IFERROR(
     IF(OR('別紙様式3-2（４・５月）'!R24="",'別紙様式3-2（４・５月）'!Z24="ベア加算"),"",
                                            X22*VLOOKUP(N22,【参考】数式用!$AD$2:$AH$27,MATCH(W22,【参考】数式用!$K$4:$N$4,0)+1,0)
      ),"")</f>
        <v/>
      </c>
      <c r="Z22" s="1064"/>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00"/>
      <c r="Q23" s="1001"/>
      <c r="R23" s="464" t="str">
        <f>IFERROR(IF(OR('別紙様式3-2（４・５月）'!R25="",'別紙様式3-2（４・５月）'!Z25="ベア加算"),"",P23*VLOOKUP(N23,【参考】数式用!$AD$2:$AH$27,MATCH(O23,【参考】数式用!$K$4:$N$4,0)+1,0)),"")</f>
        <v/>
      </c>
      <c r="S23" s="120"/>
      <c r="T23" s="1002"/>
      <c r="U23" s="1003"/>
      <c r="V23" s="477" t="str">
        <f>IFERROR(IF(AND('別紙様式3-2（４・５月）'!O25="", O23&lt;&gt;""),P23, P23*VLOOKUP(AF23,【参考】数式用4!$DC$3:$DZ$106,MATCH(N23,【参考】数式用4!$DC$2:$DZ$2,0))),"")</f>
        <v/>
      </c>
      <c r="W23" s="472"/>
      <c r="X23" s="467"/>
      <c r="Y23" s="1064" t="str">
        <f>IFERROR(
     IF(OR('別紙様式3-2（４・５月）'!R25="",'別紙様式3-2（４・５月）'!Z25="ベア加算"),"",
                                            X23*VLOOKUP(N23,【参考】数式用!$AD$2:$AH$27,MATCH(W23,【参考】数式用!$K$4:$N$4,0)+1,0)
      ),"")</f>
        <v/>
      </c>
      <c r="Z23" s="1064"/>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00"/>
      <c r="Q24" s="1001"/>
      <c r="R24" s="464" t="str">
        <f>IFERROR(IF(OR('別紙様式3-2（４・５月）'!R26="",'別紙様式3-2（４・５月）'!Z26="ベア加算"),"",P24*VLOOKUP(N24,【参考】数式用!$AD$2:$AH$27,MATCH(O24,【参考】数式用!$K$4:$N$4,0)+1,0)),"")</f>
        <v/>
      </c>
      <c r="S24" s="120"/>
      <c r="T24" s="1002"/>
      <c r="U24" s="1003"/>
      <c r="V24" s="477" t="str">
        <f>IFERROR(IF(AND('別紙様式3-2（４・５月）'!O26="", O24&lt;&gt;""),P24, P24*VLOOKUP(AF24,【参考】数式用4!$DC$3:$DZ$106,MATCH(N24,【参考】数式用4!$DC$2:$DZ$2,0))),"")</f>
        <v/>
      </c>
      <c r="W24" s="472"/>
      <c r="X24" s="467"/>
      <c r="Y24" s="1064" t="str">
        <f>IFERROR(
     IF(OR('別紙様式3-2（４・５月）'!R26="",'別紙様式3-2（４・５月）'!Z26="ベア加算"),"",
                                            X24*VLOOKUP(N24,【参考】数式用!$AD$2:$AH$27,MATCH(W24,【参考】数式用!$K$4:$N$4,0)+1,0)
      ),"")</f>
        <v/>
      </c>
      <c r="Z24" s="1064"/>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00"/>
      <c r="Q25" s="1001"/>
      <c r="R25" s="464" t="str">
        <f>IFERROR(IF(OR('別紙様式3-2（４・５月）'!R27="",'別紙様式3-2（４・５月）'!Z27="ベア加算"),"",P25*VLOOKUP(N25,【参考】数式用!$AD$2:$AH$27,MATCH(O25,【参考】数式用!$K$4:$N$4,0)+1,0)),"")</f>
        <v/>
      </c>
      <c r="S25" s="120"/>
      <c r="T25" s="1002"/>
      <c r="U25" s="1003"/>
      <c r="V25" s="477" t="str">
        <f>IFERROR(IF(AND('別紙様式3-2（４・５月）'!O27="", O25&lt;&gt;""),P25, P25*VLOOKUP(AF25,【参考】数式用4!$DC$3:$DZ$106,MATCH(N25,【参考】数式用4!$DC$2:$DZ$2,0))),"")</f>
        <v/>
      </c>
      <c r="W25" s="472"/>
      <c r="X25" s="467"/>
      <c r="Y25" s="1064" t="str">
        <f>IFERROR(
     IF(OR('別紙様式3-2（４・５月）'!R27="",'別紙様式3-2（４・５月）'!Z27="ベア加算"),"",
                                            X25*VLOOKUP(N25,【参考】数式用!$AD$2:$AH$27,MATCH(W25,【参考】数式用!$K$4:$N$4,0)+1,0)
      ),"")</f>
        <v/>
      </c>
      <c r="Z25" s="1064"/>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00"/>
      <c r="Q26" s="1001"/>
      <c r="R26" s="464" t="str">
        <f>IFERROR(IF(OR('別紙様式3-2（４・５月）'!R28="",'別紙様式3-2（４・５月）'!Z28="ベア加算"),"",P26*VLOOKUP(N26,【参考】数式用!$AD$2:$AH$27,MATCH(O26,【参考】数式用!$K$4:$N$4,0)+1,0)),"")</f>
        <v/>
      </c>
      <c r="S26" s="120"/>
      <c r="T26" s="1002"/>
      <c r="U26" s="1003"/>
      <c r="V26" s="477" t="str">
        <f>IFERROR(IF(AND('別紙様式3-2（４・５月）'!O28="", O26&lt;&gt;""),P26, P26*VLOOKUP(AF26,【参考】数式用4!$DC$3:$DZ$106,MATCH(N26,【参考】数式用4!$DC$2:$DZ$2,0))),"")</f>
        <v/>
      </c>
      <c r="W26" s="472"/>
      <c r="X26" s="467"/>
      <c r="Y26" s="1064" t="str">
        <f>IFERROR(
     IF(OR('別紙様式3-2（４・５月）'!R28="",'別紙様式3-2（４・５月）'!Z28="ベア加算"),"",
                                            X26*VLOOKUP(N26,【参考】数式用!$AD$2:$AH$27,MATCH(W26,【参考】数式用!$K$4:$N$4,0)+1,0)
      ),"")</f>
        <v/>
      </c>
      <c r="Z26" s="1064"/>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00"/>
      <c r="Q27" s="1001"/>
      <c r="R27" s="464" t="str">
        <f>IFERROR(IF(OR('別紙様式3-2（４・５月）'!R29="",'別紙様式3-2（４・５月）'!Z29="ベア加算"),"",P27*VLOOKUP(N27,【参考】数式用!$AD$2:$AH$27,MATCH(O27,【参考】数式用!$K$4:$N$4,0)+1,0)),"")</f>
        <v/>
      </c>
      <c r="S27" s="120"/>
      <c r="T27" s="1002"/>
      <c r="U27" s="1003"/>
      <c r="V27" s="477" t="str">
        <f>IFERROR(IF(AND('別紙様式3-2（４・５月）'!O29="", O27&lt;&gt;""),P27, P27*VLOOKUP(AF27,【参考】数式用4!$DC$3:$DZ$106,MATCH(N27,【参考】数式用4!$DC$2:$DZ$2,0))),"")</f>
        <v/>
      </c>
      <c r="W27" s="472"/>
      <c r="X27" s="467"/>
      <c r="Y27" s="1064" t="str">
        <f>IFERROR(
     IF(OR('別紙様式3-2（４・５月）'!R29="",'別紙様式3-2（４・５月）'!Z29="ベア加算"),"",
                                            X27*VLOOKUP(N27,【参考】数式用!$AD$2:$AH$27,MATCH(W27,【参考】数式用!$K$4:$N$4,0)+1,0)
      ),"")</f>
        <v/>
      </c>
      <c r="Z27" s="1064"/>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00"/>
      <c r="Q28" s="1001"/>
      <c r="R28" s="464" t="str">
        <f>IFERROR(IF(OR('別紙様式3-2（４・５月）'!R30="",'別紙様式3-2（４・５月）'!Z30="ベア加算"),"",P28*VLOOKUP(N28,【参考】数式用!$AD$2:$AH$27,MATCH(O28,【参考】数式用!$K$4:$N$4,0)+1,0)),"")</f>
        <v/>
      </c>
      <c r="S28" s="120"/>
      <c r="T28" s="1002"/>
      <c r="U28" s="1003"/>
      <c r="V28" s="477" t="str">
        <f>IFERROR(IF(AND('別紙様式3-2（４・５月）'!O30="", O28&lt;&gt;""),P28, P28*VLOOKUP(AF28,【参考】数式用4!$DC$3:$DZ$106,MATCH(N28,【参考】数式用4!$DC$2:$DZ$2,0))),"")</f>
        <v/>
      </c>
      <c r="W28" s="472"/>
      <c r="X28" s="467"/>
      <c r="Y28" s="1064" t="str">
        <f>IFERROR(
     IF(OR('別紙様式3-2（４・５月）'!R30="",'別紙様式3-2（４・５月）'!Z30="ベア加算"),"",
                                            X28*VLOOKUP(N28,【参考】数式用!$AD$2:$AH$27,MATCH(W28,【参考】数式用!$K$4:$N$4,0)+1,0)
      ),"")</f>
        <v/>
      </c>
      <c r="Z28" s="1064"/>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00"/>
      <c r="Q29" s="1001"/>
      <c r="R29" s="464" t="str">
        <f>IFERROR(IF(OR('別紙様式3-2（４・５月）'!R31="",'別紙様式3-2（４・５月）'!Z31="ベア加算"),"",P29*VLOOKUP(N29,【参考】数式用!$AD$2:$AH$27,MATCH(O29,【参考】数式用!$K$4:$N$4,0)+1,0)),"")</f>
        <v/>
      </c>
      <c r="S29" s="120"/>
      <c r="T29" s="1000"/>
      <c r="U29" s="1001"/>
      <c r="V29" s="477" t="str">
        <f>IFERROR(IF(AND('別紙様式3-2（４・５月）'!O31="", O29&lt;&gt;""),P29, P29*VLOOKUP(AF29,【参考】数式用4!$DC$3:$DZ$106,MATCH(N29,【参考】数式用4!$DC$2:$DZ$2,0))),"")</f>
        <v/>
      </c>
      <c r="W29" s="100"/>
      <c r="X29" s="467"/>
      <c r="Y29" s="1064" t="str">
        <f>IFERROR(
     IF(OR('別紙様式3-2（４・５月）'!R31="",'別紙様式3-2（４・５月）'!Z31="ベア加算"),"",
                                            X29*VLOOKUP(N29,【参考】数式用!$AD$2:$AH$27,MATCH(W29,【参考】数式用!$K$4:$N$4,0)+1,0)
      ),"")</f>
        <v/>
      </c>
      <c r="Z29" s="1064"/>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00"/>
      <c r="Q30" s="1001"/>
      <c r="R30" s="464" t="str">
        <f>IFERROR(IF(OR('別紙様式3-2（４・５月）'!R32="",'別紙様式3-2（４・５月）'!Z32="ベア加算"),"",P30*VLOOKUP(N30,【参考】数式用!$AD$2:$AH$27,MATCH(O30,【参考】数式用!$K$4:$N$4,0)+1,0)),"")</f>
        <v/>
      </c>
      <c r="S30" s="120"/>
      <c r="T30" s="1002"/>
      <c r="U30" s="1003"/>
      <c r="V30" s="477" t="str">
        <f>IFERROR(IF(AND('別紙様式3-2（４・５月）'!O32="", O30&lt;&gt;""),P30, P30*VLOOKUP(AF30,【参考】数式用4!$DC$3:$DZ$106,MATCH(N30,【参考】数式用4!$DC$2:$DZ$2,0))),"")</f>
        <v/>
      </c>
      <c r="W30" s="472"/>
      <c r="X30" s="467"/>
      <c r="Y30" s="1064" t="str">
        <f>IFERROR(
     IF(OR('別紙様式3-2（４・５月）'!R32="",'別紙様式3-2（４・５月）'!Z32="ベア加算"),"",
                                            X30*VLOOKUP(N30,【参考】数式用!$AD$2:$AH$27,MATCH(W30,【参考】数式用!$K$4:$N$4,0)+1,0)
      ),"")</f>
        <v/>
      </c>
      <c r="Z30" s="1064"/>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00"/>
      <c r="Q31" s="1001"/>
      <c r="R31" s="464" t="str">
        <f>IFERROR(IF(OR('別紙様式3-2（４・５月）'!R33="",'別紙様式3-2（４・５月）'!Z33="ベア加算"),"",P31*VLOOKUP(N31,【参考】数式用!$AD$2:$AH$27,MATCH(O31,【参考】数式用!$K$4:$N$4,0)+1,0)),"")</f>
        <v/>
      </c>
      <c r="S31" s="120"/>
      <c r="T31" s="1002"/>
      <c r="U31" s="1003"/>
      <c r="V31" s="477" t="str">
        <f>IFERROR(IF(AND('別紙様式3-2（４・５月）'!O33="", O31&lt;&gt;""),P31, P31*VLOOKUP(AF31,【参考】数式用4!$DC$3:$DZ$106,MATCH(N31,【参考】数式用4!$DC$2:$DZ$2,0))),"")</f>
        <v/>
      </c>
      <c r="W31" s="472"/>
      <c r="X31" s="467"/>
      <c r="Y31" s="1064" t="str">
        <f>IFERROR(
     IF(OR('別紙様式3-2（４・５月）'!R33="",'別紙様式3-2（４・５月）'!Z33="ベア加算"),"",
                                            X31*VLOOKUP(N31,【参考】数式用!$AD$2:$AH$27,MATCH(W31,【参考】数式用!$K$4:$N$4,0)+1,0)
      ),"")</f>
        <v/>
      </c>
      <c r="Z31" s="1064"/>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00"/>
      <c r="Q32" s="1001"/>
      <c r="R32" s="464" t="str">
        <f>IFERROR(IF(OR('別紙様式3-2（４・５月）'!R34="",'別紙様式3-2（４・５月）'!Z34="ベア加算"),"",P32*VLOOKUP(N32,【参考】数式用!$AD$2:$AH$27,MATCH(O32,【参考】数式用!$K$4:$N$4,0)+1,0)),"")</f>
        <v/>
      </c>
      <c r="S32" s="120"/>
      <c r="T32" s="1002"/>
      <c r="U32" s="1003"/>
      <c r="V32" s="477" t="str">
        <f>IFERROR(IF(AND('別紙様式3-2（４・５月）'!O34="", O32&lt;&gt;""),P32, P32*VLOOKUP(AF32,【参考】数式用4!$DC$3:$DZ$106,MATCH(N32,【参考】数式用4!$DC$2:$DZ$2,0))),"")</f>
        <v/>
      </c>
      <c r="W32" s="472"/>
      <c r="X32" s="467"/>
      <c r="Y32" s="1064" t="str">
        <f>IFERROR(
     IF(OR('別紙様式3-2（４・５月）'!R34="",'別紙様式3-2（４・５月）'!Z34="ベア加算"),"",
                                            X32*VLOOKUP(N32,【参考】数式用!$AD$2:$AH$27,MATCH(W32,【参考】数式用!$K$4:$N$4,0)+1,0)
      ),"")</f>
        <v/>
      </c>
      <c r="Z32" s="1064"/>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00"/>
      <c r="Q33" s="1001"/>
      <c r="R33" s="464" t="str">
        <f>IFERROR(IF(OR('別紙様式3-2（４・５月）'!R35="",'別紙様式3-2（４・５月）'!Z35="ベア加算"),"",P33*VLOOKUP(N33,【参考】数式用!$AD$2:$AH$27,MATCH(O33,【参考】数式用!$K$4:$N$4,0)+1,0)),"")</f>
        <v/>
      </c>
      <c r="S33" s="120"/>
      <c r="T33" s="1002"/>
      <c r="U33" s="1003"/>
      <c r="V33" s="477" t="str">
        <f>IFERROR(IF(AND('別紙様式3-2（４・５月）'!O35="", O33&lt;&gt;""),P33, P33*VLOOKUP(AF33,【参考】数式用4!$DC$3:$DZ$106,MATCH(N33,【参考】数式用4!$DC$2:$DZ$2,0))),"")</f>
        <v/>
      </c>
      <c r="W33" s="472"/>
      <c r="X33" s="467"/>
      <c r="Y33" s="1064" t="str">
        <f>IFERROR(
     IF(OR('別紙様式3-2（４・５月）'!R35="",'別紙様式3-2（４・５月）'!Z35="ベア加算"),"",
                                            X33*VLOOKUP(N33,【参考】数式用!$AD$2:$AH$27,MATCH(W33,【参考】数式用!$K$4:$N$4,0)+1,0)
      ),"")</f>
        <v/>
      </c>
      <c r="Z33" s="1064"/>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00"/>
      <c r="Q34" s="1001"/>
      <c r="R34" s="464" t="str">
        <f>IFERROR(IF(OR('別紙様式3-2（４・５月）'!R36="",'別紙様式3-2（４・５月）'!Z36="ベア加算"),"",P34*VLOOKUP(N34,【参考】数式用!$AD$2:$AH$27,MATCH(O34,【参考】数式用!$K$4:$N$4,0)+1,0)),"")</f>
        <v/>
      </c>
      <c r="S34" s="120"/>
      <c r="T34" s="1002"/>
      <c r="U34" s="1003"/>
      <c r="V34" s="477" t="str">
        <f>IFERROR(IF(AND('別紙様式3-2（４・５月）'!O36="", O34&lt;&gt;""),P34, P34*VLOOKUP(AF34,【参考】数式用4!$DC$3:$DZ$106,MATCH(N34,【参考】数式用4!$DC$2:$DZ$2,0))),"")</f>
        <v/>
      </c>
      <c r="W34" s="472"/>
      <c r="X34" s="467"/>
      <c r="Y34" s="1064" t="str">
        <f>IFERROR(
     IF(OR('別紙様式3-2（４・５月）'!R36="",'別紙様式3-2（４・５月）'!Z36="ベア加算"),"",
                                            X34*VLOOKUP(N34,【参考】数式用!$AD$2:$AH$27,MATCH(W34,【参考】数式用!$K$4:$N$4,0)+1,0)
      ),"")</f>
        <v/>
      </c>
      <c r="Z34" s="1064"/>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00"/>
      <c r="Q35" s="1001"/>
      <c r="R35" s="464" t="str">
        <f>IFERROR(IF(OR('別紙様式3-2（４・５月）'!R37="",'別紙様式3-2（４・５月）'!Z37="ベア加算"),"",P35*VLOOKUP(N35,【参考】数式用!$AD$2:$AH$27,MATCH(O35,【参考】数式用!$K$4:$N$4,0)+1,0)),"")</f>
        <v/>
      </c>
      <c r="S35" s="120"/>
      <c r="T35" s="1002"/>
      <c r="U35" s="1003"/>
      <c r="V35" s="477" t="str">
        <f>IFERROR(IF(AND('別紙様式3-2（４・５月）'!O37="", O35&lt;&gt;""),P35, P35*VLOOKUP(AF35,【参考】数式用4!$DC$3:$DZ$106,MATCH(N35,【参考】数式用4!$DC$2:$DZ$2,0))),"")</f>
        <v/>
      </c>
      <c r="W35" s="472"/>
      <c r="X35" s="467"/>
      <c r="Y35" s="1064" t="str">
        <f>IFERROR(
     IF(OR('別紙様式3-2（４・５月）'!R37="",'別紙様式3-2（４・５月）'!Z37="ベア加算"),"",
                                            X35*VLOOKUP(N35,【参考】数式用!$AD$2:$AH$27,MATCH(W35,【参考】数式用!$K$4:$N$4,0)+1,0)
      ),"")</f>
        <v/>
      </c>
      <c r="Z35" s="1064"/>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00"/>
      <c r="Q36" s="1001"/>
      <c r="R36" s="464" t="str">
        <f>IFERROR(IF(OR('別紙様式3-2（４・５月）'!R38="",'別紙様式3-2（４・５月）'!Z38="ベア加算"),"",P36*VLOOKUP(N36,【参考】数式用!$AD$2:$AH$27,MATCH(O36,【参考】数式用!$K$4:$N$4,0)+1,0)),"")</f>
        <v/>
      </c>
      <c r="S36" s="120"/>
      <c r="T36" s="1002"/>
      <c r="U36" s="1003"/>
      <c r="V36" s="477" t="str">
        <f>IFERROR(IF(AND('別紙様式3-2（４・５月）'!O38="", O36&lt;&gt;""),P36, P36*VLOOKUP(AF36,【参考】数式用4!$DC$3:$DZ$106,MATCH(N36,【参考】数式用4!$DC$2:$DZ$2,0))),"")</f>
        <v/>
      </c>
      <c r="W36" s="472"/>
      <c r="X36" s="467"/>
      <c r="Y36" s="1064" t="str">
        <f>IFERROR(
     IF(OR('別紙様式3-2（４・５月）'!R38="",'別紙様式3-2（４・５月）'!Z38="ベア加算"),"",
                                            X36*VLOOKUP(N36,【参考】数式用!$AD$2:$AH$27,MATCH(W36,【参考】数式用!$K$4:$N$4,0)+1,0)
      ),"")</f>
        <v/>
      </c>
      <c r="Z36" s="1064"/>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00"/>
      <c r="Q37" s="1001"/>
      <c r="R37" s="464" t="str">
        <f>IFERROR(IF(OR('別紙様式3-2（４・５月）'!R39="",'別紙様式3-2（４・５月）'!Z39="ベア加算"),"",P37*VLOOKUP(N37,【参考】数式用!$AD$2:$AH$27,MATCH(O37,【参考】数式用!$K$4:$N$4,0)+1,0)),"")</f>
        <v/>
      </c>
      <c r="S37" s="120"/>
      <c r="T37" s="1002"/>
      <c r="U37" s="1003"/>
      <c r="V37" s="477" t="str">
        <f>IFERROR(IF(AND('別紙様式3-2（４・５月）'!O39="", O37&lt;&gt;""),P37, P37*VLOOKUP(AF37,【参考】数式用4!$DC$3:$DZ$106,MATCH(N37,【参考】数式用4!$DC$2:$DZ$2,0))),"")</f>
        <v/>
      </c>
      <c r="W37" s="472"/>
      <c r="X37" s="467"/>
      <c r="Y37" s="1064" t="str">
        <f>IFERROR(
     IF(OR('別紙様式3-2（４・５月）'!R39="",'別紙様式3-2（４・５月）'!Z39="ベア加算"),"",
                                            X37*VLOOKUP(N37,【参考】数式用!$AD$2:$AH$27,MATCH(W37,【参考】数式用!$K$4:$N$4,0)+1,0)
      ),"")</f>
        <v/>
      </c>
      <c r="Z37" s="1064"/>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00"/>
      <c r="Q38" s="1001"/>
      <c r="R38" s="464" t="str">
        <f>IFERROR(IF(OR('別紙様式3-2（４・５月）'!R40="",'別紙様式3-2（４・５月）'!Z40="ベア加算"),"",P38*VLOOKUP(N38,【参考】数式用!$AD$2:$AH$27,MATCH(O38,【参考】数式用!$K$4:$N$4,0)+1,0)),"")</f>
        <v/>
      </c>
      <c r="S38" s="120"/>
      <c r="T38" s="1002"/>
      <c r="U38" s="1003"/>
      <c r="V38" s="477" t="str">
        <f>IFERROR(IF(AND('別紙様式3-2（４・５月）'!O40="", O38&lt;&gt;""),P38, P38*VLOOKUP(AF38,【参考】数式用4!$DC$3:$DZ$106,MATCH(N38,【参考】数式用4!$DC$2:$DZ$2,0))),"")</f>
        <v/>
      </c>
      <c r="W38" s="472"/>
      <c r="X38" s="467"/>
      <c r="Y38" s="1064" t="str">
        <f>IFERROR(
     IF(OR('別紙様式3-2（４・５月）'!R40="",'別紙様式3-2（４・５月）'!Z40="ベア加算"),"",
                                            X38*VLOOKUP(N38,【参考】数式用!$AD$2:$AH$27,MATCH(W38,【参考】数式用!$K$4:$N$4,0)+1,0)
      ),"")</f>
        <v/>
      </c>
      <c r="Z38" s="1064"/>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00"/>
      <c r="Q39" s="1001"/>
      <c r="R39" s="464" t="str">
        <f>IFERROR(IF(OR('別紙様式3-2（４・５月）'!R41="",'別紙様式3-2（４・５月）'!Z41="ベア加算"),"",P39*VLOOKUP(N39,【参考】数式用!$AD$2:$AH$27,MATCH(O39,【参考】数式用!$K$4:$N$4,0)+1,0)),"")</f>
        <v/>
      </c>
      <c r="S39" s="120"/>
      <c r="T39" s="1002"/>
      <c r="U39" s="1003"/>
      <c r="V39" s="477" t="str">
        <f>IFERROR(IF(AND('別紙様式3-2（４・５月）'!O41="", O39&lt;&gt;""),P39, P39*VLOOKUP(AF39,【参考】数式用4!$DC$3:$DZ$106,MATCH(N39,【参考】数式用4!$DC$2:$DZ$2,0))),"")</f>
        <v/>
      </c>
      <c r="W39" s="472"/>
      <c r="X39" s="467"/>
      <c r="Y39" s="1064" t="str">
        <f>IFERROR(
     IF(OR('別紙様式3-2（４・５月）'!R41="",'別紙様式3-2（４・５月）'!Z41="ベア加算"),"",
                                            X39*VLOOKUP(N39,【参考】数式用!$AD$2:$AH$27,MATCH(W39,【参考】数式用!$K$4:$N$4,0)+1,0)
      ),"")</f>
        <v/>
      </c>
      <c r="Z39" s="1064"/>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00"/>
      <c r="Q40" s="1001"/>
      <c r="R40" s="464" t="str">
        <f>IFERROR(IF(OR('別紙様式3-2（４・５月）'!R42="",'別紙様式3-2（４・５月）'!Z42="ベア加算"),"",P40*VLOOKUP(N40,【参考】数式用!$AD$2:$AH$27,MATCH(O40,【参考】数式用!$K$4:$N$4,0)+1,0)),"")</f>
        <v/>
      </c>
      <c r="S40" s="120"/>
      <c r="T40" s="1002"/>
      <c r="U40" s="1003"/>
      <c r="V40" s="477" t="str">
        <f>IFERROR(IF(AND('別紙様式3-2（４・５月）'!O42="", O40&lt;&gt;""),P40, P40*VLOOKUP(AF40,【参考】数式用4!$DC$3:$DZ$106,MATCH(N40,【参考】数式用4!$DC$2:$DZ$2,0))),"")</f>
        <v/>
      </c>
      <c r="W40" s="472"/>
      <c r="X40" s="467"/>
      <c r="Y40" s="1064" t="str">
        <f>IFERROR(
     IF(OR('別紙様式3-2（４・５月）'!R42="",'別紙様式3-2（４・５月）'!Z42="ベア加算"),"",
                                            X40*VLOOKUP(N40,【参考】数式用!$AD$2:$AH$27,MATCH(W40,【参考】数式用!$K$4:$N$4,0)+1,0)
      ),"")</f>
        <v/>
      </c>
      <c r="Z40" s="1064"/>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00"/>
      <c r="Q41" s="1001"/>
      <c r="R41" s="464" t="str">
        <f>IFERROR(IF(OR('別紙様式3-2（４・５月）'!R43="",'別紙様式3-2（４・５月）'!Z43="ベア加算"),"",P41*VLOOKUP(N41,【参考】数式用!$AD$2:$AH$27,MATCH(O41,【参考】数式用!$K$4:$N$4,0)+1,0)),"")</f>
        <v/>
      </c>
      <c r="S41" s="120"/>
      <c r="T41" s="1002"/>
      <c r="U41" s="1003"/>
      <c r="V41" s="477" t="str">
        <f>IFERROR(IF(AND('別紙様式3-2（４・５月）'!O43="", O41&lt;&gt;""),P41, P41*VLOOKUP(AF41,【参考】数式用4!$DC$3:$DZ$106,MATCH(N41,【参考】数式用4!$DC$2:$DZ$2,0))),"")</f>
        <v/>
      </c>
      <c r="W41" s="472"/>
      <c r="X41" s="467"/>
      <c r="Y41" s="1064" t="str">
        <f>IFERROR(
     IF(OR('別紙様式3-2（４・５月）'!R43="",'別紙様式3-2（４・５月）'!Z43="ベア加算"),"",
                                            X41*VLOOKUP(N41,【参考】数式用!$AD$2:$AH$27,MATCH(W41,【参考】数式用!$K$4:$N$4,0)+1,0)
      ),"")</f>
        <v/>
      </c>
      <c r="Z41" s="1064"/>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00"/>
      <c r="Q42" s="1001"/>
      <c r="R42" s="464" t="str">
        <f>IFERROR(IF(OR('別紙様式3-2（４・５月）'!R44="",'別紙様式3-2（４・５月）'!Z44="ベア加算"),"",P42*VLOOKUP(N42,【参考】数式用!$AD$2:$AH$27,MATCH(O42,【参考】数式用!$K$4:$N$4,0)+1,0)),"")</f>
        <v/>
      </c>
      <c r="S42" s="120"/>
      <c r="T42" s="1002"/>
      <c r="U42" s="1003"/>
      <c r="V42" s="477" t="str">
        <f>IFERROR(IF(AND('別紙様式3-2（４・５月）'!O44="", O42&lt;&gt;""),P42, P42*VLOOKUP(AF42,【参考】数式用4!$DC$3:$DZ$106,MATCH(N42,【参考】数式用4!$DC$2:$DZ$2,0))),"")</f>
        <v/>
      </c>
      <c r="W42" s="472"/>
      <c r="X42" s="467"/>
      <c r="Y42" s="1064" t="str">
        <f>IFERROR(
     IF(OR('別紙様式3-2（４・５月）'!R44="",'別紙様式3-2（４・５月）'!Z44="ベア加算"),"",
                                            X42*VLOOKUP(N42,【参考】数式用!$AD$2:$AH$27,MATCH(W42,【参考】数式用!$K$4:$N$4,0)+1,0)
      ),"")</f>
        <v/>
      </c>
      <c r="Z42" s="1064"/>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00"/>
      <c r="Q43" s="1001"/>
      <c r="R43" s="464" t="str">
        <f>IFERROR(IF(OR('別紙様式3-2（４・５月）'!R45="",'別紙様式3-2（４・５月）'!Z45="ベア加算"),"",P43*VLOOKUP(N43,【参考】数式用!$AD$2:$AH$27,MATCH(O43,【参考】数式用!$K$4:$N$4,0)+1,0)),"")</f>
        <v/>
      </c>
      <c r="S43" s="120"/>
      <c r="T43" s="1002"/>
      <c r="U43" s="1003"/>
      <c r="V43" s="477" t="str">
        <f>IFERROR(IF(AND('別紙様式3-2（４・５月）'!O45="", O43&lt;&gt;""),P43, P43*VLOOKUP(AF43,【参考】数式用4!$DC$3:$DZ$106,MATCH(N43,【参考】数式用4!$DC$2:$DZ$2,0))),"")</f>
        <v/>
      </c>
      <c r="W43" s="472"/>
      <c r="X43" s="467"/>
      <c r="Y43" s="1064" t="str">
        <f>IFERROR(
     IF(OR('別紙様式3-2（４・５月）'!R45="",'別紙様式3-2（４・５月）'!Z45="ベア加算"),"",
                                            X43*VLOOKUP(N43,【参考】数式用!$AD$2:$AH$27,MATCH(W43,【参考】数式用!$K$4:$N$4,0)+1,0)
      ),"")</f>
        <v/>
      </c>
      <c r="Z43" s="1064"/>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00"/>
      <c r="Q44" s="1001"/>
      <c r="R44" s="464" t="str">
        <f>IFERROR(IF(OR('別紙様式3-2（４・５月）'!R46="",'別紙様式3-2（４・５月）'!Z46="ベア加算"),"",P44*VLOOKUP(N44,【参考】数式用!$AD$2:$AH$27,MATCH(O44,【参考】数式用!$K$4:$N$4,0)+1,0)),"")</f>
        <v/>
      </c>
      <c r="S44" s="120"/>
      <c r="T44" s="1002"/>
      <c r="U44" s="1003"/>
      <c r="V44" s="477" t="str">
        <f>IFERROR(IF(AND('別紙様式3-2（４・５月）'!O46="", O44&lt;&gt;""),P44, P44*VLOOKUP(AF44,【参考】数式用4!$DC$3:$DZ$106,MATCH(N44,【参考】数式用4!$DC$2:$DZ$2,0))),"")</f>
        <v/>
      </c>
      <c r="W44" s="472"/>
      <c r="X44" s="467"/>
      <c r="Y44" s="1064" t="str">
        <f>IFERROR(
     IF(OR('別紙様式3-2（４・５月）'!R46="",'別紙様式3-2（４・５月）'!Z46="ベア加算"),"",
                                            X44*VLOOKUP(N44,【参考】数式用!$AD$2:$AH$27,MATCH(W44,【参考】数式用!$K$4:$N$4,0)+1,0)
      ),"")</f>
        <v/>
      </c>
      <c r="Z44" s="1064"/>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00"/>
      <c r="Q45" s="1001"/>
      <c r="R45" s="464" t="str">
        <f>IFERROR(IF(OR('別紙様式3-2（４・５月）'!R47="",'別紙様式3-2（４・５月）'!Z47="ベア加算"),"",P45*VLOOKUP(N45,【参考】数式用!$AD$2:$AH$27,MATCH(O45,【参考】数式用!$K$4:$N$4,0)+1,0)),"")</f>
        <v/>
      </c>
      <c r="S45" s="120"/>
      <c r="T45" s="1002"/>
      <c r="U45" s="1003"/>
      <c r="V45" s="477" t="str">
        <f>IFERROR(IF(AND('別紙様式3-2（４・５月）'!O47="", O45&lt;&gt;""),P45, P45*VLOOKUP(AF45,【参考】数式用4!$DC$3:$DZ$106,MATCH(N45,【参考】数式用4!$DC$2:$DZ$2,0))),"")</f>
        <v/>
      </c>
      <c r="W45" s="472"/>
      <c r="X45" s="467"/>
      <c r="Y45" s="1064" t="str">
        <f>IFERROR(
     IF(OR('別紙様式3-2（４・５月）'!R47="",'別紙様式3-2（４・５月）'!Z47="ベア加算"),"",
                                            X45*VLOOKUP(N45,【参考】数式用!$AD$2:$AH$27,MATCH(W45,【参考】数式用!$K$4:$N$4,0)+1,0)
      ),"")</f>
        <v/>
      </c>
      <c r="Z45" s="1064"/>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00"/>
      <c r="Q46" s="1001"/>
      <c r="R46" s="464" t="str">
        <f>IFERROR(IF(OR('別紙様式3-2（４・５月）'!R48="",'別紙様式3-2（４・５月）'!Z48="ベア加算"),"",P46*VLOOKUP(N46,【参考】数式用!$AD$2:$AH$27,MATCH(O46,【参考】数式用!$K$4:$N$4,0)+1,0)),"")</f>
        <v/>
      </c>
      <c r="S46" s="120"/>
      <c r="T46" s="1002"/>
      <c r="U46" s="1003"/>
      <c r="V46" s="477" t="str">
        <f>IFERROR(IF(AND('別紙様式3-2（４・５月）'!O48="", O46&lt;&gt;""),P46, P46*VLOOKUP(AF46,【参考】数式用4!$DC$3:$DZ$106,MATCH(N46,【参考】数式用4!$DC$2:$DZ$2,0))),"")</f>
        <v/>
      </c>
      <c r="W46" s="472"/>
      <c r="X46" s="467"/>
      <c r="Y46" s="1064" t="str">
        <f>IFERROR(
     IF(OR('別紙様式3-2（４・５月）'!R48="",'別紙様式3-2（４・５月）'!Z48="ベア加算"),"",
                                            X46*VLOOKUP(N46,【参考】数式用!$AD$2:$AH$27,MATCH(W46,【参考】数式用!$K$4:$N$4,0)+1,0)
      ),"")</f>
        <v/>
      </c>
      <c r="Z46" s="1064"/>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00"/>
      <c r="Q47" s="1001"/>
      <c r="R47" s="464" t="str">
        <f>IFERROR(IF(OR('別紙様式3-2（４・５月）'!R49="",'別紙様式3-2（４・５月）'!Z49="ベア加算"),"",P47*VLOOKUP(N47,【参考】数式用!$AD$2:$AH$27,MATCH(O47,【参考】数式用!$K$4:$N$4,0)+1,0)),"")</f>
        <v/>
      </c>
      <c r="S47" s="120"/>
      <c r="T47" s="1002"/>
      <c r="U47" s="1003"/>
      <c r="V47" s="477" t="str">
        <f>IFERROR(IF(AND('別紙様式3-2（４・５月）'!O49="", O47&lt;&gt;""),P47, P47*VLOOKUP(AF47,【参考】数式用4!$DC$3:$DZ$106,MATCH(N47,【参考】数式用4!$DC$2:$DZ$2,0))),"")</f>
        <v/>
      </c>
      <c r="W47" s="472"/>
      <c r="X47" s="467"/>
      <c r="Y47" s="1064" t="str">
        <f>IFERROR(
     IF(OR('別紙様式3-2（４・５月）'!R49="",'別紙様式3-2（４・５月）'!Z49="ベア加算"),"",
                                            X47*VLOOKUP(N47,【参考】数式用!$AD$2:$AH$27,MATCH(W47,【参考】数式用!$K$4:$N$4,0)+1,0)
      ),"")</f>
        <v/>
      </c>
      <c r="Z47" s="1064"/>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00"/>
      <c r="Q48" s="1001"/>
      <c r="R48" s="464" t="str">
        <f>IFERROR(IF(OR('別紙様式3-2（４・５月）'!R50="",'別紙様式3-2（４・５月）'!Z50="ベア加算"),"",P48*VLOOKUP(N48,【参考】数式用!$AD$2:$AH$27,MATCH(O48,【参考】数式用!$K$4:$N$4,0)+1,0)),"")</f>
        <v/>
      </c>
      <c r="S48" s="120"/>
      <c r="T48" s="1002"/>
      <c r="U48" s="1003"/>
      <c r="V48" s="477" t="str">
        <f>IFERROR(IF(AND('別紙様式3-2（４・５月）'!O50="", O48&lt;&gt;""),P48, P48*VLOOKUP(AF48,【参考】数式用4!$DC$3:$DZ$106,MATCH(N48,【参考】数式用4!$DC$2:$DZ$2,0))),"")</f>
        <v/>
      </c>
      <c r="W48" s="472"/>
      <c r="X48" s="467"/>
      <c r="Y48" s="1064" t="str">
        <f>IFERROR(
     IF(OR('別紙様式3-2（４・５月）'!R50="",'別紙様式3-2（４・５月）'!Z50="ベア加算"),"",
                                            X48*VLOOKUP(N48,【参考】数式用!$AD$2:$AH$27,MATCH(W48,【参考】数式用!$K$4:$N$4,0)+1,0)
      ),"")</f>
        <v/>
      </c>
      <c r="Z48" s="1064"/>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00"/>
      <c r="Q49" s="1001"/>
      <c r="R49" s="464" t="str">
        <f>IFERROR(IF(OR('別紙様式3-2（４・５月）'!R51="",'別紙様式3-2（４・５月）'!Z51="ベア加算"),"",P49*VLOOKUP(N49,【参考】数式用!$AD$2:$AH$27,MATCH(O49,【参考】数式用!$K$4:$N$4,0)+1,0)),"")</f>
        <v/>
      </c>
      <c r="S49" s="120"/>
      <c r="T49" s="1002"/>
      <c r="U49" s="1003"/>
      <c r="V49" s="477" t="str">
        <f>IFERROR(IF(AND('別紙様式3-2（４・５月）'!O51="", O49&lt;&gt;""),P49, P49*VLOOKUP(AF49,【参考】数式用4!$DC$3:$DZ$106,MATCH(N49,【参考】数式用4!$DC$2:$DZ$2,0))),"")</f>
        <v/>
      </c>
      <c r="W49" s="472"/>
      <c r="X49" s="467"/>
      <c r="Y49" s="1064" t="str">
        <f>IFERROR(
     IF(OR('別紙様式3-2（４・５月）'!R51="",'別紙様式3-2（４・５月）'!Z51="ベア加算"),"",
                                            X49*VLOOKUP(N49,【参考】数式用!$AD$2:$AH$27,MATCH(W49,【参考】数式用!$K$4:$N$4,0)+1,0)
      ),"")</f>
        <v/>
      </c>
      <c r="Z49" s="1064"/>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00"/>
      <c r="Q50" s="1001"/>
      <c r="R50" s="464" t="str">
        <f>IFERROR(IF(OR('別紙様式3-2（４・５月）'!R52="",'別紙様式3-2（４・５月）'!Z52="ベア加算"),"",P50*VLOOKUP(N50,【参考】数式用!$AD$2:$AH$27,MATCH(O50,【参考】数式用!$K$4:$N$4,0)+1,0)),"")</f>
        <v/>
      </c>
      <c r="S50" s="120"/>
      <c r="T50" s="1002"/>
      <c r="U50" s="1003"/>
      <c r="V50" s="477" t="str">
        <f>IFERROR(IF(AND('別紙様式3-2（４・５月）'!O52="", O50&lt;&gt;""),P50, P50*VLOOKUP(AF50,【参考】数式用4!$DC$3:$DZ$106,MATCH(N50,【参考】数式用4!$DC$2:$DZ$2,0))),"")</f>
        <v/>
      </c>
      <c r="W50" s="472"/>
      <c r="X50" s="467"/>
      <c r="Y50" s="1064" t="str">
        <f>IFERROR(
     IF(OR('別紙様式3-2（４・５月）'!R52="",'別紙様式3-2（４・５月）'!Z52="ベア加算"),"",
                                            X50*VLOOKUP(N50,【参考】数式用!$AD$2:$AH$27,MATCH(W50,【参考】数式用!$K$4:$N$4,0)+1,0)
      ),"")</f>
        <v/>
      </c>
      <c r="Z50" s="1064"/>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00"/>
      <c r="Q51" s="1001"/>
      <c r="R51" s="464" t="str">
        <f>IFERROR(IF(OR('別紙様式3-2（４・５月）'!R53="",'別紙様式3-2（４・５月）'!Z53="ベア加算"),"",P51*VLOOKUP(N51,【参考】数式用!$AD$2:$AH$27,MATCH(O51,【参考】数式用!$K$4:$N$4,0)+1,0)),"")</f>
        <v/>
      </c>
      <c r="S51" s="120"/>
      <c r="T51" s="1002"/>
      <c r="U51" s="1003"/>
      <c r="V51" s="477" t="str">
        <f>IFERROR(IF(AND('別紙様式3-2（４・５月）'!O53="", O51&lt;&gt;""),P51, P51*VLOOKUP(AF51,【参考】数式用4!$DC$3:$DZ$106,MATCH(N51,【参考】数式用4!$DC$2:$DZ$2,0))),"")</f>
        <v/>
      </c>
      <c r="W51" s="472"/>
      <c r="X51" s="467"/>
      <c r="Y51" s="1064" t="str">
        <f>IFERROR(
     IF(OR('別紙様式3-2（４・５月）'!R53="",'別紙様式3-2（４・５月）'!Z53="ベア加算"),"",
                                            X51*VLOOKUP(N51,【参考】数式用!$AD$2:$AH$27,MATCH(W51,【参考】数式用!$K$4:$N$4,0)+1,0)
      ),"")</f>
        <v/>
      </c>
      <c r="Z51" s="1064"/>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00"/>
      <c r="Q52" s="1001"/>
      <c r="R52" s="464" t="str">
        <f>IFERROR(IF(OR('別紙様式3-2（４・５月）'!R54="",'別紙様式3-2（４・５月）'!Z54="ベア加算"),"",P52*VLOOKUP(N52,【参考】数式用!$AD$2:$AH$27,MATCH(O52,【参考】数式用!$K$4:$N$4,0)+1,0)),"")</f>
        <v/>
      </c>
      <c r="S52" s="120"/>
      <c r="T52" s="1002"/>
      <c r="U52" s="1003"/>
      <c r="V52" s="477" t="str">
        <f>IFERROR(IF(AND('別紙様式3-2（４・５月）'!O54="", O52&lt;&gt;""),P52, P52*VLOOKUP(AF52,【参考】数式用4!$DC$3:$DZ$106,MATCH(N52,【参考】数式用4!$DC$2:$DZ$2,0))),"")</f>
        <v/>
      </c>
      <c r="W52" s="472"/>
      <c r="X52" s="467"/>
      <c r="Y52" s="1064" t="str">
        <f>IFERROR(
     IF(OR('別紙様式3-2（４・５月）'!R54="",'別紙様式3-2（４・５月）'!Z54="ベア加算"),"",
                                            X52*VLOOKUP(N52,【参考】数式用!$AD$2:$AH$27,MATCH(W52,【参考】数式用!$K$4:$N$4,0)+1,0)
      ),"")</f>
        <v/>
      </c>
      <c r="Z52" s="1064"/>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00"/>
      <c r="Q53" s="1001"/>
      <c r="R53" s="464" t="str">
        <f>IFERROR(IF(OR('別紙様式3-2（４・５月）'!R55="",'別紙様式3-2（４・５月）'!Z55="ベア加算"),"",P53*VLOOKUP(N53,【参考】数式用!$AD$2:$AH$27,MATCH(O53,【参考】数式用!$K$4:$N$4,0)+1,0)),"")</f>
        <v/>
      </c>
      <c r="S53" s="120"/>
      <c r="T53" s="1002"/>
      <c r="U53" s="1003"/>
      <c r="V53" s="477" t="str">
        <f>IFERROR(IF(AND('別紙様式3-2（４・５月）'!O55="", O53&lt;&gt;""),P53, P53*VLOOKUP(AF53,【参考】数式用4!$DC$3:$DZ$106,MATCH(N53,【参考】数式用4!$DC$2:$DZ$2,0))),"")</f>
        <v/>
      </c>
      <c r="W53" s="472"/>
      <c r="X53" s="467"/>
      <c r="Y53" s="1064" t="str">
        <f>IFERROR(
     IF(OR('別紙様式3-2（４・５月）'!R55="",'別紙様式3-2（４・５月）'!Z55="ベア加算"),"",
                                            X53*VLOOKUP(N53,【参考】数式用!$AD$2:$AH$27,MATCH(W53,【参考】数式用!$K$4:$N$4,0)+1,0)
      ),"")</f>
        <v/>
      </c>
      <c r="Z53" s="1064"/>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00"/>
      <c r="Q54" s="1001"/>
      <c r="R54" s="464" t="str">
        <f>IFERROR(IF(OR('別紙様式3-2（４・５月）'!R56="",'別紙様式3-2（４・５月）'!Z56="ベア加算"),"",P54*VLOOKUP(N54,【参考】数式用!$AD$2:$AH$27,MATCH(O54,【参考】数式用!$K$4:$N$4,0)+1,0)),"")</f>
        <v/>
      </c>
      <c r="S54" s="120"/>
      <c r="T54" s="1002"/>
      <c r="U54" s="1003"/>
      <c r="V54" s="477" t="str">
        <f>IFERROR(IF(AND('別紙様式3-2（４・５月）'!O56="", O54&lt;&gt;""),P54, P54*VLOOKUP(AF54,【参考】数式用4!$DC$3:$DZ$106,MATCH(N54,【参考】数式用4!$DC$2:$DZ$2,0))),"")</f>
        <v/>
      </c>
      <c r="W54" s="472"/>
      <c r="X54" s="467"/>
      <c r="Y54" s="1064" t="str">
        <f>IFERROR(
     IF(OR('別紙様式3-2（４・５月）'!R56="",'別紙様式3-2（４・５月）'!Z56="ベア加算"),"",
                                            X54*VLOOKUP(N54,【参考】数式用!$AD$2:$AH$27,MATCH(W54,【参考】数式用!$K$4:$N$4,0)+1,0)
      ),"")</f>
        <v/>
      </c>
      <c r="Z54" s="1064"/>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00"/>
      <c r="Q55" s="1001"/>
      <c r="R55" s="464" t="str">
        <f>IFERROR(IF(OR('別紙様式3-2（４・５月）'!R57="",'別紙様式3-2（４・５月）'!Z57="ベア加算"),"",P55*VLOOKUP(N55,【参考】数式用!$AD$2:$AH$27,MATCH(O55,【参考】数式用!$K$4:$N$4,0)+1,0)),"")</f>
        <v/>
      </c>
      <c r="S55" s="120"/>
      <c r="T55" s="1002"/>
      <c r="U55" s="1003"/>
      <c r="V55" s="477" t="str">
        <f>IFERROR(IF(AND('別紙様式3-2（４・５月）'!O57="", O55&lt;&gt;""),P55, P55*VLOOKUP(AF55,【参考】数式用4!$DC$3:$DZ$106,MATCH(N55,【参考】数式用4!$DC$2:$DZ$2,0))),"")</f>
        <v/>
      </c>
      <c r="W55" s="472"/>
      <c r="X55" s="467"/>
      <c r="Y55" s="1064" t="str">
        <f>IFERROR(
     IF(OR('別紙様式3-2（４・５月）'!R57="",'別紙様式3-2（４・５月）'!Z57="ベア加算"),"",
                                            X55*VLOOKUP(N55,【参考】数式用!$AD$2:$AH$27,MATCH(W55,【参考】数式用!$K$4:$N$4,0)+1,0)
      ),"")</f>
        <v/>
      </c>
      <c r="Z55" s="1064"/>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00"/>
      <c r="Q56" s="1001"/>
      <c r="R56" s="464" t="str">
        <f>IFERROR(IF(OR('別紙様式3-2（４・５月）'!R58="",'別紙様式3-2（４・５月）'!Z58="ベア加算"),"",P56*VLOOKUP(N56,【参考】数式用!$AD$2:$AH$27,MATCH(O56,【参考】数式用!$K$4:$N$4,0)+1,0)),"")</f>
        <v/>
      </c>
      <c r="S56" s="120"/>
      <c r="T56" s="1002"/>
      <c r="U56" s="1003"/>
      <c r="V56" s="477" t="str">
        <f>IFERROR(IF(AND('別紙様式3-2（４・５月）'!O58="", O56&lt;&gt;""),P56, P56*VLOOKUP(AF56,【参考】数式用4!$DC$3:$DZ$106,MATCH(N56,【参考】数式用4!$DC$2:$DZ$2,0))),"")</f>
        <v/>
      </c>
      <c r="W56" s="472"/>
      <c r="X56" s="467"/>
      <c r="Y56" s="1064" t="str">
        <f>IFERROR(
     IF(OR('別紙様式3-2（４・５月）'!R58="",'別紙様式3-2（４・５月）'!Z58="ベア加算"),"",
                                            X56*VLOOKUP(N56,【参考】数式用!$AD$2:$AH$27,MATCH(W56,【参考】数式用!$K$4:$N$4,0)+1,0)
      ),"")</f>
        <v/>
      </c>
      <c r="Z56" s="1064"/>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00"/>
      <c r="Q57" s="1001"/>
      <c r="R57" s="464" t="str">
        <f>IFERROR(IF(OR('別紙様式3-2（４・５月）'!R59="",'別紙様式3-2（４・５月）'!Z59="ベア加算"),"",P57*VLOOKUP(N57,【参考】数式用!$AD$2:$AH$27,MATCH(O57,【参考】数式用!$K$4:$N$4,0)+1,0)),"")</f>
        <v/>
      </c>
      <c r="S57" s="120"/>
      <c r="T57" s="1002"/>
      <c r="U57" s="1003"/>
      <c r="V57" s="477" t="str">
        <f>IFERROR(IF(AND('別紙様式3-2（４・５月）'!O59="", O57&lt;&gt;""),P57, P57*VLOOKUP(AF57,【参考】数式用4!$DC$3:$DZ$106,MATCH(N57,【参考】数式用4!$DC$2:$DZ$2,0))),"")</f>
        <v/>
      </c>
      <c r="W57" s="472"/>
      <c r="X57" s="467"/>
      <c r="Y57" s="1064" t="str">
        <f>IFERROR(
     IF(OR('別紙様式3-2（４・５月）'!R59="",'別紙様式3-2（４・５月）'!Z59="ベア加算"),"",
                                            X57*VLOOKUP(N57,【参考】数式用!$AD$2:$AH$27,MATCH(W57,【参考】数式用!$K$4:$N$4,0)+1,0)
      ),"")</f>
        <v/>
      </c>
      <c r="Z57" s="1064"/>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00"/>
      <c r="Q58" s="1001"/>
      <c r="R58" s="464" t="str">
        <f>IFERROR(IF(OR('別紙様式3-2（４・５月）'!R60="",'別紙様式3-2（４・５月）'!Z60="ベア加算"),"",P58*VLOOKUP(N58,【参考】数式用!$AD$2:$AH$27,MATCH(O58,【参考】数式用!$K$4:$N$4,0)+1,0)),"")</f>
        <v/>
      </c>
      <c r="S58" s="120"/>
      <c r="T58" s="1002"/>
      <c r="U58" s="1003"/>
      <c r="V58" s="477" t="str">
        <f>IFERROR(IF(AND('別紙様式3-2（４・５月）'!O60="", O58&lt;&gt;""),P58, P58*VLOOKUP(AF58,【参考】数式用4!$DC$3:$DZ$106,MATCH(N58,【参考】数式用4!$DC$2:$DZ$2,0))),"")</f>
        <v/>
      </c>
      <c r="W58" s="472"/>
      <c r="X58" s="467"/>
      <c r="Y58" s="1064" t="str">
        <f>IFERROR(
     IF(OR('別紙様式3-2（４・５月）'!R60="",'別紙様式3-2（４・５月）'!Z60="ベア加算"),"",
                                            X58*VLOOKUP(N58,【参考】数式用!$AD$2:$AH$27,MATCH(W58,【参考】数式用!$K$4:$N$4,0)+1,0)
      ),"")</f>
        <v/>
      </c>
      <c r="Z58" s="1064"/>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00"/>
      <c r="Q59" s="1001"/>
      <c r="R59" s="464" t="str">
        <f>IFERROR(IF(OR('別紙様式3-2（４・５月）'!R61="",'別紙様式3-2（４・５月）'!Z61="ベア加算"),"",P59*VLOOKUP(N59,【参考】数式用!$AD$2:$AH$27,MATCH(O59,【参考】数式用!$K$4:$N$4,0)+1,0)),"")</f>
        <v/>
      </c>
      <c r="S59" s="120"/>
      <c r="T59" s="1002"/>
      <c r="U59" s="1003"/>
      <c r="V59" s="477" t="str">
        <f>IFERROR(IF(AND('別紙様式3-2（４・５月）'!O61="", O59&lt;&gt;""),P59, P59*VLOOKUP(AF59,【参考】数式用4!$DC$3:$DZ$106,MATCH(N59,【参考】数式用4!$DC$2:$DZ$2,0))),"")</f>
        <v/>
      </c>
      <c r="W59" s="472"/>
      <c r="X59" s="467"/>
      <c r="Y59" s="1064" t="str">
        <f>IFERROR(
     IF(OR('別紙様式3-2（４・５月）'!R61="",'別紙様式3-2（４・５月）'!Z61="ベア加算"),"",
                                            X59*VLOOKUP(N59,【参考】数式用!$AD$2:$AH$27,MATCH(W59,【参考】数式用!$K$4:$N$4,0)+1,0)
      ),"")</f>
        <v/>
      </c>
      <c r="Z59" s="1064"/>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00"/>
      <c r="Q60" s="1001"/>
      <c r="R60" s="464" t="str">
        <f>IFERROR(IF(OR('別紙様式3-2（４・５月）'!R62="",'別紙様式3-2（４・５月）'!Z62="ベア加算"),"",P60*VLOOKUP(N60,【参考】数式用!$AD$2:$AH$27,MATCH(O60,【参考】数式用!$K$4:$N$4,0)+1,0)),"")</f>
        <v/>
      </c>
      <c r="S60" s="120"/>
      <c r="T60" s="1002"/>
      <c r="U60" s="1003"/>
      <c r="V60" s="477" t="str">
        <f>IFERROR(IF(AND('別紙様式3-2（４・５月）'!O62="", O60&lt;&gt;""),P60, P60*VLOOKUP(AF60,【参考】数式用4!$DC$3:$DZ$106,MATCH(N60,【参考】数式用4!$DC$2:$DZ$2,0))),"")</f>
        <v/>
      </c>
      <c r="W60" s="472"/>
      <c r="X60" s="467"/>
      <c r="Y60" s="1064" t="str">
        <f>IFERROR(
     IF(OR('別紙様式3-2（４・５月）'!R62="",'別紙様式3-2（４・５月）'!Z62="ベア加算"),"",
                                            X60*VLOOKUP(N60,【参考】数式用!$AD$2:$AH$27,MATCH(W60,【参考】数式用!$K$4:$N$4,0)+1,0)
      ),"")</f>
        <v/>
      </c>
      <c r="Z60" s="1064"/>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00"/>
      <c r="Q61" s="1001"/>
      <c r="R61" s="464" t="str">
        <f>IFERROR(IF(OR('別紙様式3-2（４・５月）'!R63="",'別紙様式3-2（４・５月）'!Z63="ベア加算"),"",P61*VLOOKUP(N61,【参考】数式用!$AD$2:$AH$27,MATCH(O61,【参考】数式用!$K$4:$N$4,0)+1,0)),"")</f>
        <v/>
      </c>
      <c r="S61" s="120"/>
      <c r="T61" s="1002"/>
      <c r="U61" s="1003"/>
      <c r="V61" s="477" t="str">
        <f>IFERROR(IF(AND('別紙様式3-2（４・５月）'!O63="", O61&lt;&gt;""),P61, P61*VLOOKUP(AF61,【参考】数式用4!$DC$3:$DZ$106,MATCH(N61,【参考】数式用4!$DC$2:$DZ$2,0))),"")</f>
        <v/>
      </c>
      <c r="W61" s="472"/>
      <c r="X61" s="467"/>
      <c r="Y61" s="1064" t="str">
        <f>IFERROR(
     IF(OR('別紙様式3-2（４・５月）'!R63="",'別紙様式3-2（４・５月）'!Z63="ベア加算"),"",
                                            X61*VLOOKUP(N61,【参考】数式用!$AD$2:$AH$27,MATCH(W61,【参考】数式用!$K$4:$N$4,0)+1,0)
      ),"")</f>
        <v/>
      </c>
      <c r="Z61" s="1064"/>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00"/>
      <c r="Q62" s="1001"/>
      <c r="R62" s="464" t="str">
        <f>IFERROR(IF(OR('別紙様式3-2（４・５月）'!R64="",'別紙様式3-2（４・５月）'!Z64="ベア加算"),"",P62*VLOOKUP(N62,【参考】数式用!$AD$2:$AH$27,MATCH(O62,【参考】数式用!$K$4:$N$4,0)+1,0)),"")</f>
        <v/>
      </c>
      <c r="S62" s="120"/>
      <c r="T62" s="1002"/>
      <c r="U62" s="1003"/>
      <c r="V62" s="477" t="str">
        <f>IFERROR(IF(AND('別紙様式3-2（４・５月）'!O64="", O62&lt;&gt;""),P62, P62*VLOOKUP(AF62,【参考】数式用4!$DC$3:$DZ$106,MATCH(N62,【参考】数式用4!$DC$2:$DZ$2,0))),"")</f>
        <v/>
      </c>
      <c r="W62" s="472"/>
      <c r="X62" s="467"/>
      <c r="Y62" s="1064" t="str">
        <f>IFERROR(
     IF(OR('別紙様式3-2（４・５月）'!R64="",'別紙様式3-2（４・５月）'!Z64="ベア加算"),"",
                                            X62*VLOOKUP(N62,【参考】数式用!$AD$2:$AH$27,MATCH(W62,【参考】数式用!$K$4:$N$4,0)+1,0)
      ),"")</f>
        <v/>
      </c>
      <c r="Z62" s="1064"/>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00"/>
      <c r="Q63" s="1001"/>
      <c r="R63" s="464" t="str">
        <f>IFERROR(IF(OR('別紙様式3-2（４・５月）'!R65="",'別紙様式3-2（４・５月）'!Z65="ベア加算"),"",P63*VLOOKUP(N63,【参考】数式用!$AD$2:$AH$27,MATCH(O63,【参考】数式用!$K$4:$N$4,0)+1,0)),"")</f>
        <v/>
      </c>
      <c r="S63" s="120"/>
      <c r="T63" s="1002"/>
      <c r="U63" s="1003"/>
      <c r="V63" s="477" t="str">
        <f>IFERROR(IF(AND('別紙様式3-2（４・５月）'!O65="", O63&lt;&gt;""),P63, P63*VLOOKUP(AF63,【参考】数式用4!$DC$3:$DZ$106,MATCH(N63,【参考】数式用4!$DC$2:$DZ$2,0))),"")</f>
        <v/>
      </c>
      <c r="W63" s="472"/>
      <c r="X63" s="467"/>
      <c r="Y63" s="1064" t="str">
        <f>IFERROR(
     IF(OR('別紙様式3-2（４・５月）'!R65="",'別紙様式3-2（４・５月）'!Z65="ベア加算"),"",
                                            X63*VLOOKUP(N63,【参考】数式用!$AD$2:$AH$27,MATCH(W63,【参考】数式用!$K$4:$N$4,0)+1,0)
      ),"")</f>
        <v/>
      </c>
      <c r="Z63" s="1064"/>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00"/>
      <c r="Q64" s="1001"/>
      <c r="R64" s="464" t="str">
        <f>IFERROR(IF(OR('別紙様式3-2（４・５月）'!R66="",'別紙様式3-2（４・５月）'!Z66="ベア加算"),"",P64*VLOOKUP(N64,【参考】数式用!$AD$2:$AH$27,MATCH(O64,【参考】数式用!$K$4:$N$4,0)+1,0)),"")</f>
        <v/>
      </c>
      <c r="S64" s="120"/>
      <c r="T64" s="1002"/>
      <c r="U64" s="1003"/>
      <c r="V64" s="477" t="str">
        <f>IFERROR(IF(AND('別紙様式3-2（４・５月）'!O66="", O64&lt;&gt;""),P64, P64*VLOOKUP(AF64,【参考】数式用4!$DC$3:$DZ$106,MATCH(N64,【参考】数式用4!$DC$2:$DZ$2,0))),"")</f>
        <v/>
      </c>
      <c r="W64" s="472"/>
      <c r="X64" s="467"/>
      <c r="Y64" s="1064" t="str">
        <f>IFERROR(
     IF(OR('別紙様式3-2（４・５月）'!R66="",'別紙様式3-2（４・５月）'!Z66="ベア加算"),"",
                                            X64*VLOOKUP(N64,【参考】数式用!$AD$2:$AH$27,MATCH(W64,【参考】数式用!$K$4:$N$4,0)+1,0)
      ),"")</f>
        <v/>
      </c>
      <c r="Z64" s="1064"/>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00"/>
      <c r="Q65" s="1001"/>
      <c r="R65" s="464" t="str">
        <f>IFERROR(IF(OR('別紙様式3-2（４・５月）'!R67="",'別紙様式3-2（４・５月）'!Z67="ベア加算"),"",P65*VLOOKUP(N65,【参考】数式用!$AD$2:$AH$27,MATCH(O65,【参考】数式用!$K$4:$N$4,0)+1,0)),"")</f>
        <v/>
      </c>
      <c r="S65" s="120"/>
      <c r="T65" s="1002"/>
      <c r="U65" s="1003"/>
      <c r="V65" s="477" t="str">
        <f>IFERROR(IF(AND('別紙様式3-2（４・５月）'!O67="", O65&lt;&gt;""),P65, P65*VLOOKUP(AF65,【参考】数式用4!$DC$3:$DZ$106,MATCH(N65,【参考】数式用4!$DC$2:$DZ$2,0))),"")</f>
        <v/>
      </c>
      <c r="W65" s="472"/>
      <c r="X65" s="467"/>
      <c r="Y65" s="1064" t="str">
        <f>IFERROR(
     IF(OR('別紙様式3-2（４・５月）'!R67="",'別紙様式3-2（４・５月）'!Z67="ベア加算"),"",
                                            X65*VLOOKUP(N65,【参考】数式用!$AD$2:$AH$27,MATCH(W65,【参考】数式用!$K$4:$N$4,0)+1,0)
      ),"")</f>
        <v/>
      </c>
      <c r="Z65" s="1064"/>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00"/>
      <c r="Q66" s="1001"/>
      <c r="R66" s="464" t="str">
        <f>IFERROR(IF(OR('別紙様式3-2（４・５月）'!R68="",'別紙様式3-2（４・５月）'!Z68="ベア加算"),"",P66*VLOOKUP(N66,【参考】数式用!$AD$2:$AH$27,MATCH(O66,【参考】数式用!$K$4:$N$4,0)+1,0)),"")</f>
        <v/>
      </c>
      <c r="S66" s="120"/>
      <c r="T66" s="1002"/>
      <c r="U66" s="1003"/>
      <c r="V66" s="477" t="str">
        <f>IFERROR(IF(AND('別紙様式3-2（４・５月）'!O68="", O66&lt;&gt;""),P66, P66*VLOOKUP(AF66,【参考】数式用4!$DC$3:$DZ$106,MATCH(N66,【参考】数式用4!$DC$2:$DZ$2,0))),"")</f>
        <v/>
      </c>
      <c r="W66" s="472"/>
      <c r="X66" s="467"/>
      <c r="Y66" s="1064" t="str">
        <f>IFERROR(
     IF(OR('別紙様式3-2（４・５月）'!R68="",'別紙様式3-2（４・５月）'!Z68="ベア加算"),"",
                                            X66*VLOOKUP(N66,【参考】数式用!$AD$2:$AH$27,MATCH(W66,【参考】数式用!$K$4:$N$4,0)+1,0)
      ),"")</f>
        <v/>
      </c>
      <c r="Z66" s="1064"/>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00"/>
      <c r="Q67" s="1001"/>
      <c r="R67" s="464" t="str">
        <f>IFERROR(IF(OR('別紙様式3-2（４・５月）'!R69="",'別紙様式3-2（４・５月）'!Z69="ベア加算"),"",P67*VLOOKUP(N67,【参考】数式用!$AD$2:$AH$27,MATCH(O67,【参考】数式用!$K$4:$N$4,0)+1,0)),"")</f>
        <v/>
      </c>
      <c r="S67" s="120"/>
      <c r="T67" s="1002"/>
      <c r="U67" s="1003"/>
      <c r="V67" s="477" t="str">
        <f>IFERROR(IF(AND('別紙様式3-2（４・５月）'!O69="", O67&lt;&gt;""),P67, P67*VLOOKUP(AF67,【参考】数式用4!$DC$3:$DZ$106,MATCH(N67,【参考】数式用4!$DC$2:$DZ$2,0))),"")</f>
        <v/>
      </c>
      <c r="W67" s="472"/>
      <c r="X67" s="467"/>
      <c r="Y67" s="1064" t="str">
        <f>IFERROR(
     IF(OR('別紙様式3-2（４・５月）'!R69="",'別紙様式3-2（４・５月）'!Z69="ベア加算"),"",
                                            X67*VLOOKUP(N67,【参考】数式用!$AD$2:$AH$27,MATCH(W67,【参考】数式用!$K$4:$N$4,0)+1,0)
      ),"")</f>
        <v/>
      </c>
      <c r="Z67" s="1064"/>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00"/>
      <c r="Q68" s="1001"/>
      <c r="R68" s="464" t="str">
        <f>IFERROR(IF(OR('別紙様式3-2（４・５月）'!R70="",'別紙様式3-2（４・５月）'!Z70="ベア加算"),"",P68*VLOOKUP(N68,【参考】数式用!$AD$2:$AH$27,MATCH(O68,【参考】数式用!$K$4:$N$4,0)+1,0)),"")</f>
        <v/>
      </c>
      <c r="S68" s="120"/>
      <c r="T68" s="1002"/>
      <c r="U68" s="1003"/>
      <c r="V68" s="477" t="str">
        <f>IFERROR(IF(AND('別紙様式3-2（４・５月）'!O70="", O68&lt;&gt;""),P68, P68*VLOOKUP(AF68,【参考】数式用4!$DC$3:$DZ$106,MATCH(N68,【参考】数式用4!$DC$2:$DZ$2,0))),"")</f>
        <v/>
      </c>
      <c r="W68" s="472"/>
      <c r="X68" s="467"/>
      <c r="Y68" s="1064" t="str">
        <f>IFERROR(
     IF(OR('別紙様式3-2（４・５月）'!R70="",'別紙様式3-2（４・５月）'!Z70="ベア加算"),"",
                                            X68*VLOOKUP(N68,【参考】数式用!$AD$2:$AH$27,MATCH(W68,【参考】数式用!$K$4:$N$4,0)+1,0)
      ),"")</f>
        <v/>
      </c>
      <c r="Z68" s="1064"/>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00"/>
      <c r="Q69" s="1001"/>
      <c r="R69" s="464" t="str">
        <f>IFERROR(IF(OR('別紙様式3-2（４・５月）'!R71="",'別紙様式3-2（４・５月）'!Z71="ベア加算"),"",P69*VLOOKUP(N69,【参考】数式用!$AD$2:$AH$27,MATCH(O69,【参考】数式用!$K$4:$N$4,0)+1,0)),"")</f>
        <v/>
      </c>
      <c r="S69" s="120"/>
      <c r="T69" s="1002"/>
      <c r="U69" s="1003"/>
      <c r="V69" s="477" t="str">
        <f>IFERROR(IF(AND('別紙様式3-2（４・５月）'!O71="", O69&lt;&gt;""),P69, P69*VLOOKUP(AF69,【参考】数式用4!$DC$3:$DZ$106,MATCH(N69,【参考】数式用4!$DC$2:$DZ$2,0))),"")</f>
        <v/>
      </c>
      <c r="W69" s="472"/>
      <c r="X69" s="467"/>
      <c r="Y69" s="1064" t="str">
        <f>IFERROR(
     IF(OR('別紙様式3-2（４・５月）'!R71="",'別紙様式3-2（４・５月）'!Z71="ベア加算"),"",
                                            X69*VLOOKUP(N69,【参考】数式用!$AD$2:$AH$27,MATCH(W69,【参考】数式用!$K$4:$N$4,0)+1,0)
      ),"")</f>
        <v/>
      </c>
      <c r="Z69" s="1064"/>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00"/>
      <c r="Q70" s="1001"/>
      <c r="R70" s="464" t="str">
        <f>IFERROR(IF(OR('別紙様式3-2（４・５月）'!R72="",'別紙様式3-2（４・５月）'!Z72="ベア加算"),"",P70*VLOOKUP(N70,【参考】数式用!$AD$2:$AH$27,MATCH(O70,【参考】数式用!$K$4:$N$4,0)+1,0)),"")</f>
        <v/>
      </c>
      <c r="S70" s="120"/>
      <c r="T70" s="1002"/>
      <c r="U70" s="1003"/>
      <c r="V70" s="477" t="str">
        <f>IFERROR(IF(AND('別紙様式3-2（４・５月）'!O72="", O70&lt;&gt;""),P70, P70*VLOOKUP(AF70,【参考】数式用4!$DC$3:$DZ$106,MATCH(N70,【参考】数式用4!$DC$2:$DZ$2,0))),"")</f>
        <v/>
      </c>
      <c r="W70" s="472"/>
      <c r="X70" s="467"/>
      <c r="Y70" s="1064" t="str">
        <f>IFERROR(
     IF(OR('別紙様式3-2（４・５月）'!R72="",'別紙様式3-2（４・５月）'!Z72="ベア加算"),"",
                                            X70*VLOOKUP(N70,【参考】数式用!$AD$2:$AH$27,MATCH(W70,【参考】数式用!$K$4:$N$4,0)+1,0)
      ),"")</f>
        <v/>
      </c>
      <c r="Z70" s="1064"/>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00"/>
      <c r="Q71" s="1001"/>
      <c r="R71" s="464" t="str">
        <f>IFERROR(IF(OR('別紙様式3-2（４・５月）'!R73="",'別紙様式3-2（４・５月）'!Z73="ベア加算"),"",P71*VLOOKUP(N71,【参考】数式用!$AD$2:$AH$27,MATCH(O71,【参考】数式用!$K$4:$N$4,0)+1,0)),"")</f>
        <v/>
      </c>
      <c r="S71" s="120"/>
      <c r="T71" s="1002"/>
      <c r="U71" s="1003"/>
      <c r="V71" s="477" t="str">
        <f>IFERROR(IF(AND('別紙様式3-2（４・５月）'!O73="", O71&lt;&gt;""),P71, P71*VLOOKUP(AF71,【参考】数式用4!$DC$3:$DZ$106,MATCH(N71,【参考】数式用4!$DC$2:$DZ$2,0))),"")</f>
        <v/>
      </c>
      <c r="W71" s="472"/>
      <c r="X71" s="467"/>
      <c r="Y71" s="1064" t="str">
        <f>IFERROR(
     IF(OR('別紙様式3-2（４・５月）'!R73="",'別紙様式3-2（４・５月）'!Z73="ベア加算"),"",
                                            X71*VLOOKUP(N71,【参考】数式用!$AD$2:$AH$27,MATCH(W71,【参考】数式用!$K$4:$N$4,0)+1,0)
      ),"")</f>
        <v/>
      </c>
      <c r="Z71" s="1064"/>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00"/>
      <c r="Q72" s="1001"/>
      <c r="R72" s="464" t="str">
        <f>IFERROR(IF(OR('別紙様式3-2（４・５月）'!R74="",'別紙様式3-2（４・５月）'!Z74="ベア加算"),"",P72*VLOOKUP(N72,【参考】数式用!$AD$2:$AH$27,MATCH(O72,【参考】数式用!$K$4:$N$4,0)+1,0)),"")</f>
        <v/>
      </c>
      <c r="S72" s="120"/>
      <c r="T72" s="1002"/>
      <c r="U72" s="1003"/>
      <c r="V72" s="477" t="str">
        <f>IFERROR(IF(AND('別紙様式3-2（４・５月）'!O74="", O72&lt;&gt;""),P72, P72*VLOOKUP(AF72,【参考】数式用4!$DC$3:$DZ$106,MATCH(N72,【参考】数式用4!$DC$2:$DZ$2,0))),"")</f>
        <v/>
      </c>
      <c r="W72" s="472"/>
      <c r="X72" s="467"/>
      <c r="Y72" s="1064" t="str">
        <f>IFERROR(
     IF(OR('別紙様式3-2（４・５月）'!R74="",'別紙様式3-2（４・５月）'!Z74="ベア加算"),"",
                                            X72*VLOOKUP(N72,【参考】数式用!$AD$2:$AH$27,MATCH(W72,【参考】数式用!$K$4:$N$4,0)+1,0)
      ),"")</f>
        <v/>
      </c>
      <c r="Z72" s="1064"/>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00"/>
      <c r="Q73" s="1001"/>
      <c r="R73" s="464" t="str">
        <f>IFERROR(IF(OR('別紙様式3-2（４・５月）'!R75="",'別紙様式3-2（４・５月）'!Z75="ベア加算"),"",P73*VLOOKUP(N73,【参考】数式用!$AD$2:$AH$27,MATCH(O73,【参考】数式用!$K$4:$N$4,0)+1,0)),"")</f>
        <v/>
      </c>
      <c r="S73" s="120"/>
      <c r="T73" s="1002"/>
      <c r="U73" s="1003"/>
      <c r="V73" s="477" t="str">
        <f>IFERROR(IF(AND('別紙様式3-2（４・５月）'!O75="", O73&lt;&gt;""),P73, P73*VLOOKUP(AF73,【参考】数式用4!$DC$3:$DZ$106,MATCH(N73,【参考】数式用4!$DC$2:$DZ$2,0))),"")</f>
        <v/>
      </c>
      <c r="W73" s="472"/>
      <c r="X73" s="467"/>
      <c r="Y73" s="1064" t="str">
        <f>IFERROR(
     IF(OR('別紙様式3-2（４・５月）'!R75="",'別紙様式3-2（４・５月）'!Z75="ベア加算"),"",
                                            X73*VLOOKUP(N73,【参考】数式用!$AD$2:$AH$27,MATCH(W73,【参考】数式用!$K$4:$N$4,0)+1,0)
      ),"")</f>
        <v/>
      </c>
      <c r="Z73" s="1064"/>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00"/>
      <c r="Q74" s="1001"/>
      <c r="R74" s="464" t="str">
        <f>IFERROR(IF(OR('別紙様式3-2（４・５月）'!R76="",'別紙様式3-2（４・５月）'!Z76="ベア加算"),"",P74*VLOOKUP(N74,【参考】数式用!$AD$2:$AH$27,MATCH(O74,【参考】数式用!$K$4:$N$4,0)+1,0)),"")</f>
        <v/>
      </c>
      <c r="S74" s="120"/>
      <c r="T74" s="1002"/>
      <c r="U74" s="1003"/>
      <c r="V74" s="477" t="str">
        <f>IFERROR(IF(AND('別紙様式3-2（４・５月）'!O76="", O74&lt;&gt;""),P74, P74*VLOOKUP(AF74,【参考】数式用4!$DC$3:$DZ$106,MATCH(N74,【参考】数式用4!$DC$2:$DZ$2,0))),"")</f>
        <v/>
      </c>
      <c r="W74" s="472"/>
      <c r="X74" s="467"/>
      <c r="Y74" s="1064" t="str">
        <f>IFERROR(
     IF(OR('別紙様式3-2（４・５月）'!R76="",'別紙様式3-2（４・５月）'!Z76="ベア加算"),"",
                                            X74*VLOOKUP(N74,【参考】数式用!$AD$2:$AH$27,MATCH(W74,【参考】数式用!$K$4:$N$4,0)+1,0)
      ),"")</f>
        <v/>
      </c>
      <c r="Z74" s="1064"/>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00"/>
      <c r="Q75" s="1001"/>
      <c r="R75" s="464" t="str">
        <f>IFERROR(IF(OR('別紙様式3-2（４・５月）'!R77="",'別紙様式3-2（４・５月）'!Z77="ベア加算"),"",P75*VLOOKUP(N75,【参考】数式用!$AD$2:$AH$27,MATCH(O75,【参考】数式用!$K$4:$N$4,0)+1,0)),"")</f>
        <v/>
      </c>
      <c r="S75" s="120"/>
      <c r="T75" s="1002"/>
      <c r="U75" s="1003"/>
      <c r="V75" s="477" t="str">
        <f>IFERROR(IF(AND('別紙様式3-2（４・５月）'!O77="", O75&lt;&gt;""),P75, P75*VLOOKUP(AF75,【参考】数式用4!$DC$3:$DZ$106,MATCH(N75,【参考】数式用4!$DC$2:$DZ$2,0))),"")</f>
        <v/>
      </c>
      <c r="W75" s="472"/>
      <c r="X75" s="467"/>
      <c r="Y75" s="1064" t="str">
        <f>IFERROR(
     IF(OR('別紙様式3-2（４・５月）'!R77="",'別紙様式3-2（４・５月）'!Z77="ベア加算"),"",
                                            X75*VLOOKUP(N75,【参考】数式用!$AD$2:$AH$27,MATCH(W75,【参考】数式用!$K$4:$N$4,0)+1,0)
      ),"")</f>
        <v/>
      </c>
      <c r="Z75" s="1064"/>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00"/>
      <c r="Q76" s="1001"/>
      <c r="R76" s="464" t="str">
        <f>IFERROR(IF(OR('別紙様式3-2（４・５月）'!R78="",'別紙様式3-2（４・５月）'!Z78="ベア加算"),"",P76*VLOOKUP(N76,【参考】数式用!$AD$2:$AH$27,MATCH(O76,【参考】数式用!$K$4:$N$4,0)+1,0)),"")</f>
        <v/>
      </c>
      <c r="S76" s="120"/>
      <c r="T76" s="1002"/>
      <c r="U76" s="1003"/>
      <c r="V76" s="477" t="str">
        <f>IFERROR(IF(AND('別紙様式3-2（４・５月）'!O78="", O76&lt;&gt;""),P76, P76*VLOOKUP(AF76,【参考】数式用4!$DC$3:$DZ$106,MATCH(N76,【参考】数式用4!$DC$2:$DZ$2,0))),"")</f>
        <v/>
      </c>
      <c r="W76" s="472"/>
      <c r="X76" s="467"/>
      <c r="Y76" s="1064" t="str">
        <f>IFERROR(
     IF(OR('別紙様式3-2（４・５月）'!R78="",'別紙様式3-2（４・５月）'!Z78="ベア加算"),"",
                                            X76*VLOOKUP(N76,【参考】数式用!$AD$2:$AH$27,MATCH(W76,【参考】数式用!$K$4:$N$4,0)+1,0)
      ),"")</f>
        <v/>
      </c>
      <c r="Z76" s="1064"/>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00"/>
      <c r="Q77" s="1001"/>
      <c r="R77" s="464" t="str">
        <f>IFERROR(IF(OR('別紙様式3-2（４・５月）'!R79="",'別紙様式3-2（４・５月）'!Z79="ベア加算"),"",P77*VLOOKUP(N77,【参考】数式用!$AD$2:$AH$27,MATCH(O77,【参考】数式用!$K$4:$N$4,0)+1,0)),"")</f>
        <v/>
      </c>
      <c r="S77" s="120"/>
      <c r="T77" s="1002"/>
      <c r="U77" s="1003"/>
      <c r="V77" s="477" t="str">
        <f>IFERROR(IF(AND('別紙様式3-2（４・５月）'!O79="", O77&lt;&gt;""),P77, P77*VLOOKUP(AF77,【参考】数式用4!$DC$3:$DZ$106,MATCH(N77,【参考】数式用4!$DC$2:$DZ$2,0))),"")</f>
        <v/>
      </c>
      <c r="W77" s="472"/>
      <c r="X77" s="467"/>
      <c r="Y77" s="1064" t="str">
        <f>IFERROR(
     IF(OR('別紙様式3-2（４・５月）'!R79="",'別紙様式3-2（４・５月）'!Z79="ベア加算"),"",
                                            X77*VLOOKUP(N77,【参考】数式用!$AD$2:$AH$27,MATCH(W77,【参考】数式用!$K$4:$N$4,0)+1,0)
      ),"")</f>
        <v/>
      </c>
      <c r="Z77" s="1064"/>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00"/>
      <c r="Q78" s="1001"/>
      <c r="R78" s="464" t="str">
        <f>IFERROR(IF(OR('別紙様式3-2（４・５月）'!R80="",'別紙様式3-2（４・５月）'!Z80="ベア加算"),"",P78*VLOOKUP(N78,【参考】数式用!$AD$2:$AH$27,MATCH(O78,【参考】数式用!$K$4:$N$4,0)+1,0)),"")</f>
        <v/>
      </c>
      <c r="S78" s="120"/>
      <c r="T78" s="1002"/>
      <c r="U78" s="1003"/>
      <c r="V78" s="477" t="str">
        <f>IFERROR(IF(AND('別紙様式3-2（４・５月）'!O80="", O78&lt;&gt;""),P78, P78*VLOOKUP(AF78,【参考】数式用4!$DC$3:$DZ$106,MATCH(N78,【参考】数式用4!$DC$2:$DZ$2,0))),"")</f>
        <v/>
      </c>
      <c r="W78" s="472"/>
      <c r="X78" s="467"/>
      <c r="Y78" s="1064" t="str">
        <f>IFERROR(
     IF(OR('別紙様式3-2（４・５月）'!R80="",'別紙様式3-2（４・５月）'!Z80="ベア加算"),"",
                                            X78*VLOOKUP(N78,【参考】数式用!$AD$2:$AH$27,MATCH(W78,【参考】数式用!$K$4:$N$4,0)+1,0)
      ),"")</f>
        <v/>
      </c>
      <c r="Z78" s="1064"/>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00"/>
      <c r="Q79" s="1001"/>
      <c r="R79" s="464" t="str">
        <f>IFERROR(IF(OR('別紙様式3-2（４・５月）'!R81="",'別紙様式3-2（４・５月）'!Z81="ベア加算"),"",P79*VLOOKUP(N79,【参考】数式用!$AD$2:$AH$27,MATCH(O79,【参考】数式用!$K$4:$N$4,0)+1,0)),"")</f>
        <v/>
      </c>
      <c r="S79" s="120"/>
      <c r="T79" s="1002"/>
      <c r="U79" s="1003"/>
      <c r="V79" s="477" t="str">
        <f>IFERROR(IF(AND('別紙様式3-2（４・５月）'!O81="", O79&lt;&gt;""),P79, P79*VLOOKUP(AF79,【参考】数式用4!$DC$3:$DZ$106,MATCH(N79,【参考】数式用4!$DC$2:$DZ$2,0))),"")</f>
        <v/>
      </c>
      <c r="W79" s="472"/>
      <c r="X79" s="467"/>
      <c r="Y79" s="1064" t="str">
        <f>IFERROR(
     IF(OR('別紙様式3-2（４・５月）'!R81="",'別紙様式3-2（４・５月）'!Z81="ベア加算"),"",
                                            X79*VLOOKUP(N79,【参考】数式用!$AD$2:$AH$27,MATCH(W79,【参考】数式用!$K$4:$N$4,0)+1,0)
      ),"")</f>
        <v/>
      </c>
      <c r="Z79" s="1064"/>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00"/>
      <c r="Q80" s="1001"/>
      <c r="R80" s="464" t="str">
        <f>IFERROR(IF(OR('別紙様式3-2（４・５月）'!R82="",'別紙様式3-2（４・５月）'!Z82="ベア加算"),"",P80*VLOOKUP(N80,【参考】数式用!$AD$2:$AH$27,MATCH(O80,【参考】数式用!$K$4:$N$4,0)+1,0)),"")</f>
        <v/>
      </c>
      <c r="S80" s="120"/>
      <c r="T80" s="1002"/>
      <c r="U80" s="1003"/>
      <c r="V80" s="477" t="str">
        <f>IFERROR(IF(AND('別紙様式3-2（４・５月）'!O82="", O80&lt;&gt;""),P80, P80*VLOOKUP(AF80,【参考】数式用4!$DC$3:$DZ$106,MATCH(N80,【参考】数式用4!$DC$2:$DZ$2,0))),"")</f>
        <v/>
      </c>
      <c r="W80" s="472"/>
      <c r="X80" s="467"/>
      <c r="Y80" s="1064" t="str">
        <f>IFERROR(
     IF(OR('別紙様式3-2（４・５月）'!R82="",'別紙様式3-2（４・５月）'!Z82="ベア加算"),"",
                                            X80*VLOOKUP(N80,【参考】数式用!$AD$2:$AH$27,MATCH(W80,【参考】数式用!$K$4:$N$4,0)+1,0)
      ),"")</f>
        <v/>
      </c>
      <c r="Z80" s="1064"/>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00"/>
      <c r="Q81" s="1001"/>
      <c r="R81" s="464" t="str">
        <f>IFERROR(IF(OR('別紙様式3-2（４・５月）'!R83="",'別紙様式3-2（４・５月）'!Z83="ベア加算"),"",P81*VLOOKUP(N81,【参考】数式用!$AD$2:$AH$27,MATCH(O81,【参考】数式用!$K$4:$N$4,0)+1,0)),"")</f>
        <v/>
      </c>
      <c r="S81" s="120"/>
      <c r="T81" s="1002"/>
      <c r="U81" s="1003"/>
      <c r="V81" s="477" t="str">
        <f>IFERROR(IF(AND('別紙様式3-2（４・５月）'!O83="", O81&lt;&gt;""),P81, P81*VLOOKUP(AF81,【参考】数式用4!$DC$3:$DZ$106,MATCH(N81,【参考】数式用4!$DC$2:$DZ$2,0))),"")</f>
        <v/>
      </c>
      <c r="W81" s="472"/>
      <c r="X81" s="467"/>
      <c r="Y81" s="1064" t="str">
        <f>IFERROR(
     IF(OR('別紙様式3-2（４・５月）'!R83="",'別紙様式3-2（４・５月）'!Z83="ベア加算"),"",
                                            X81*VLOOKUP(N81,【参考】数式用!$AD$2:$AH$27,MATCH(W81,【参考】数式用!$K$4:$N$4,0)+1,0)
      ),"")</f>
        <v/>
      </c>
      <c r="Z81" s="1064"/>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00"/>
      <c r="Q82" s="1001"/>
      <c r="R82" s="464" t="str">
        <f>IFERROR(IF(OR('別紙様式3-2（４・５月）'!R84="",'別紙様式3-2（４・５月）'!Z84="ベア加算"),"",P82*VLOOKUP(N82,【参考】数式用!$AD$2:$AH$27,MATCH(O82,【参考】数式用!$K$4:$N$4,0)+1,0)),"")</f>
        <v/>
      </c>
      <c r="S82" s="120"/>
      <c r="T82" s="1002"/>
      <c r="U82" s="1003"/>
      <c r="V82" s="477" t="str">
        <f>IFERROR(IF(AND('別紙様式3-2（４・５月）'!O84="", O82&lt;&gt;""),P82, P82*VLOOKUP(AF82,【参考】数式用4!$DC$3:$DZ$106,MATCH(N82,【参考】数式用4!$DC$2:$DZ$2,0))),"")</f>
        <v/>
      </c>
      <c r="W82" s="472"/>
      <c r="X82" s="467"/>
      <c r="Y82" s="1064" t="str">
        <f>IFERROR(
     IF(OR('別紙様式3-2（４・５月）'!R84="",'別紙様式3-2（４・５月）'!Z84="ベア加算"),"",
                                            X82*VLOOKUP(N82,【参考】数式用!$AD$2:$AH$27,MATCH(W82,【参考】数式用!$K$4:$N$4,0)+1,0)
      ),"")</f>
        <v/>
      </c>
      <c r="Z82" s="1064"/>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00"/>
      <c r="Q83" s="1001"/>
      <c r="R83" s="464" t="str">
        <f>IFERROR(IF(OR('別紙様式3-2（４・５月）'!R85="",'別紙様式3-2（４・５月）'!Z85="ベア加算"),"",P83*VLOOKUP(N83,【参考】数式用!$AD$2:$AH$27,MATCH(O83,【参考】数式用!$K$4:$N$4,0)+1,0)),"")</f>
        <v/>
      </c>
      <c r="S83" s="120"/>
      <c r="T83" s="1002"/>
      <c r="U83" s="1003"/>
      <c r="V83" s="477" t="str">
        <f>IFERROR(IF(AND('別紙様式3-2（４・５月）'!O85="", O83&lt;&gt;""),P83, P83*VLOOKUP(AF83,【参考】数式用4!$DC$3:$DZ$106,MATCH(N83,【参考】数式用4!$DC$2:$DZ$2,0))),"")</f>
        <v/>
      </c>
      <c r="W83" s="472"/>
      <c r="X83" s="467"/>
      <c r="Y83" s="1064" t="str">
        <f>IFERROR(
     IF(OR('別紙様式3-2（４・５月）'!R85="",'別紙様式3-2（４・５月）'!Z85="ベア加算"),"",
                                            X83*VLOOKUP(N83,【参考】数式用!$AD$2:$AH$27,MATCH(W83,【参考】数式用!$K$4:$N$4,0)+1,0)
      ),"")</f>
        <v/>
      </c>
      <c r="Z83" s="1064"/>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00"/>
      <c r="Q84" s="1001"/>
      <c r="R84" s="464" t="str">
        <f>IFERROR(IF(OR('別紙様式3-2（４・５月）'!R86="",'別紙様式3-2（４・５月）'!Z86="ベア加算"),"",P84*VLOOKUP(N84,【参考】数式用!$AD$2:$AH$27,MATCH(O84,【参考】数式用!$K$4:$N$4,0)+1,0)),"")</f>
        <v/>
      </c>
      <c r="S84" s="120"/>
      <c r="T84" s="1002"/>
      <c r="U84" s="1003"/>
      <c r="V84" s="477" t="str">
        <f>IFERROR(IF(AND('別紙様式3-2（４・５月）'!O86="", O84&lt;&gt;""),P84, P84*VLOOKUP(AF84,【参考】数式用4!$DC$3:$DZ$106,MATCH(N84,【参考】数式用4!$DC$2:$DZ$2,0))),"")</f>
        <v/>
      </c>
      <c r="W84" s="472"/>
      <c r="X84" s="467"/>
      <c r="Y84" s="1064" t="str">
        <f>IFERROR(
     IF(OR('別紙様式3-2（４・５月）'!R86="",'別紙様式3-2（４・５月）'!Z86="ベア加算"),"",
                                            X84*VLOOKUP(N84,【参考】数式用!$AD$2:$AH$27,MATCH(W84,【参考】数式用!$K$4:$N$4,0)+1,0)
      ),"")</f>
        <v/>
      </c>
      <c r="Z84" s="1064"/>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00"/>
      <c r="Q85" s="1001"/>
      <c r="R85" s="464" t="str">
        <f>IFERROR(IF(OR('別紙様式3-2（４・５月）'!R87="",'別紙様式3-2（４・５月）'!Z87="ベア加算"),"",P85*VLOOKUP(N85,【参考】数式用!$AD$2:$AH$27,MATCH(O85,【参考】数式用!$K$4:$N$4,0)+1,0)),"")</f>
        <v/>
      </c>
      <c r="S85" s="120"/>
      <c r="T85" s="1002"/>
      <c r="U85" s="1003"/>
      <c r="V85" s="477" t="str">
        <f>IFERROR(IF(AND('別紙様式3-2（４・５月）'!O87="", O85&lt;&gt;""),P85, P85*VLOOKUP(AF85,【参考】数式用4!$DC$3:$DZ$106,MATCH(N85,【参考】数式用4!$DC$2:$DZ$2,0))),"")</f>
        <v/>
      </c>
      <c r="W85" s="472"/>
      <c r="X85" s="467"/>
      <c r="Y85" s="1064" t="str">
        <f>IFERROR(
     IF(OR('別紙様式3-2（４・５月）'!R87="",'別紙様式3-2（４・５月）'!Z87="ベア加算"),"",
                                            X85*VLOOKUP(N85,【参考】数式用!$AD$2:$AH$27,MATCH(W85,【参考】数式用!$K$4:$N$4,0)+1,0)
      ),"")</f>
        <v/>
      </c>
      <c r="Z85" s="1064"/>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00"/>
      <c r="Q86" s="1001"/>
      <c r="R86" s="464" t="str">
        <f>IFERROR(IF(OR('別紙様式3-2（４・５月）'!R88="",'別紙様式3-2（４・５月）'!Z88="ベア加算"),"",P86*VLOOKUP(N86,【参考】数式用!$AD$2:$AH$27,MATCH(O86,【参考】数式用!$K$4:$N$4,0)+1,0)),"")</f>
        <v/>
      </c>
      <c r="S86" s="120"/>
      <c r="T86" s="1002"/>
      <c r="U86" s="1003"/>
      <c r="V86" s="477" t="str">
        <f>IFERROR(IF(AND('別紙様式3-2（４・５月）'!O88="", O86&lt;&gt;""),P86, P86*VLOOKUP(AF86,【参考】数式用4!$DC$3:$DZ$106,MATCH(N86,【参考】数式用4!$DC$2:$DZ$2,0))),"")</f>
        <v/>
      </c>
      <c r="W86" s="472"/>
      <c r="X86" s="467"/>
      <c r="Y86" s="1064" t="str">
        <f>IFERROR(
     IF(OR('別紙様式3-2（４・５月）'!R88="",'別紙様式3-2（４・５月）'!Z88="ベア加算"),"",
                                            X86*VLOOKUP(N86,【参考】数式用!$AD$2:$AH$27,MATCH(W86,【参考】数式用!$K$4:$N$4,0)+1,0)
      ),"")</f>
        <v/>
      </c>
      <c r="Z86" s="1064"/>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00"/>
      <c r="Q87" s="1001"/>
      <c r="R87" s="464" t="str">
        <f>IFERROR(IF(OR('別紙様式3-2（４・５月）'!R89="",'別紙様式3-2（４・５月）'!Z89="ベア加算"),"",P87*VLOOKUP(N87,【参考】数式用!$AD$2:$AH$27,MATCH(O87,【参考】数式用!$K$4:$N$4,0)+1,0)),"")</f>
        <v/>
      </c>
      <c r="S87" s="120"/>
      <c r="T87" s="1002"/>
      <c r="U87" s="1003"/>
      <c r="V87" s="477" t="str">
        <f>IFERROR(IF(AND('別紙様式3-2（４・５月）'!O89="", O87&lt;&gt;""),P87, P87*VLOOKUP(AF87,【参考】数式用4!$DC$3:$DZ$106,MATCH(N87,【参考】数式用4!$DC$2:$DZ$2,0))),"")</f>
        <v/>
      </c>
      <c r="W87" s="472"/>
      <c r="X87" s="467"/>
      <c r="Y87" s="1064" t="str">
        <f>IFERROR(
     IF(OR('別紙様式3-2（４・５月）'!R89="",'別紙様式3-2（４・５月）'!Z89="ベア加算"),"",
                                            X87*VLOOKUP(N87,【参考】数式用!$AD$2:$AH$27,MATCH(W87,【参考】数式用!$K$4:$N$4,0)+1,0)
      ),"")</f>
        <v/>
      </c>
      <c r="Z87" s="1064"/>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00"/>
      <c r="Q88" s="1001"/>
      <c r="R88" s="464" t="str">
        <f>IFERROR(IF(OR('別紙様式3-2（４・５月）'!R90="",'別紙様式3-2（４・５月）'!Z90="ベア加算"),"",P88*VLOOKUP(N88,【参考】数式用!$AD$2:$AH$27,MATCH(O88,【参考】数式用!$K$4:$N$4,0)+1,0)),"")</f>
        <v/>
      </c>
      <c r="S88" s="120"/>
      <c r="T88" s="1002"/>
      <c r="U88" s="1003"/>
      <c r="V88" s="477" t="str">
        <f>IFERROR(IF(AND('別紙様式3-2（４・５月）'!O90="", O88&lt;&gt;""),P88, P88*VLOOKUP(AF88,【参考】数式用4!$DC$3:$DZ$106,MATCH(N88,【参考】数式用4!$DC$2:$DZ$2,0))),"")</f>
        <v/>
      </c>
      <c r="W88" s="472"/>
      <c r="X88" s="467"/>
      <c r="Y88" s="1064" t="str">
        <f>IFERROR(
     IF(OR('別紙様式3-2（４・５月）'!R90="",'別紙様式3-2（４・５月）'!Z90="ベア加算"),"",
                                            X88*VLOOKUP(N88,【参考】数式用!$AD$2:$AH$27,MATCH(W88,【参考】数式用!$K$4:$N$4,0)+1,0)
      ),"")</f>
        <v/>
      </c>
      <c r="Z88" s="1064"/>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00"/>
      <c r="Q89" s="1001"/>
      <c r="R89" s="464" t="str">
        <f>IFERROR(IF(OR('別紙様式3-2（４・５月）'!R91="",'別紙様式3-2（４・５月）'!Z91="ベア加算"),"",P89*VLOOKUP(N89,【参考】数式用!$AD$2:$AH$27,MATCH(O89,【参考】数式用!$K$4:$N$4,0)+1,0)),"")</f>
        <v/>
      </c>
      <c r="S89" s="120"/>
      <c r="T89" s="1002"/>
      <c r="U89" s="1003"/>
      <c r="V89" s="477" t="str">
        <f>IFERROR(IF(AND('別紙様式3-2（４・５月）'!O91="", O89&lt;&gt;""),P89, P89*VLOOKUP(AF89,【参考】数式用4!$DC$3:$DZ$106,MATCH(N89,【参考】数式用4!$DC$2:$DZ$2,0))),"")</f>
        <v/>
      </c>
      <c r="W89" s="472"/>
      <c r="X89" s="467"/>
      <c r="Y89" s="1064" t="str">
        <f>IFERROR(
     IF(OR('別紙様式3-2（４・５月）'!R91="",'別紙様式3-2（４・５月）'!Z91="ベア加算"),"",
                                            X89*VLOOKUP(N89,【参考】数式用!$AD$2:$AH$27,MATCH(W89,【参考】数式用!$K$4:$N$4,0)+1,0)
      ),"")</f>
        <v/>
      </c>
      <c r="Z89" s="1064"/>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00"/>
      <c r="Q90" s="1001"/>
      <c r="R90" s="464" t="str">
        <f>IFERROR(IF(OR('別紙様式3-2（４・５月）'!R92="",'別紙様式3-2（４・５月）'!Z92="ベア加算"),"",P90*VLOOKUP(N90,【参考】数式用!$AD$2:$AH$27,MATCH(O90,【参考】数式用!$K$4:$N$4,0)+1,0)),"")</f>
        <v/>
      </c>
      <c r="S90" s="120"/>
      <c r="T90" s="1002"/>
      <c r="U90" s="1003"/>
      <c r="V90" s="477" t="str">
        <f>IFERROR(IF(AND('別紙様式3-2（４・５月）'!O92="", O90&lt;&gt;""),P90, P90*VLOOKUP(AF90,【参考】数式用4!$DC$3:$DZ$106,MATCH(N90,【参考】数式用4!$DC$2:$DZ$2,0))),"")</f>
        <v/>
      </c>
      <c r="W90" s="472"/>
      <c r="X90" s="467"/>
      <c r="Y90" s="1064" t="str">
        <f>IFERROR(
     IF(OR('別紙様式3-2（４・５月）'!R92="",'別紙様式3-2（４・５月）'!Z92="ベア加算"),"",
                                            X90*VLOOKUP(N90,【参考】数式用!$AD$2:$AH$27,MATCH(W90,【参考】数式用!$K$4:$N$4,0)+1,0)
      ),"")</f>
        <v/>
      </c>
      <c r="Z90" s="1064"/>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00"/>
      <c r="Q91" s="1001"/>
      <c r="R91" s="464" t="str">
        <f>IFERROR(IF(OR('別紙様式3-2（４・５月）'!R93="",'別紙様式3-2（４・５月）'!Z93="ベア加算"),"",P91*VLOOKUP(N91,【参考】数式用!$AD$2:$AH$27,MATCH(O91,【参考】数式用!$K$4:$N$4,0)+1,0)),"")</f>
        <v/>
      </c>
      <c r="S91" s="120"/>
      <c r="T91" s="1002"/>
      <c r="U91" s="1003"/>
      <c r="V91" s="477" t="str">
        <f>IFERROR(IF(AND('別紙様式3-2（４・５月）'!O93="", O91&lt;&gt;""),P91, P91*VLOOKUP(AF91,【参考】数式用4!$DC$3:$DZ$106,MATCH(N91,【参考】数式用4!$DC$2:$DZ$2,0))),"")</f>
        <v/>
      </c>
      <c r="W91" s="472"/>
      <c r="X91" s="467"/>
      <c r="Y91" s="1064" t="str">
        <f>IFERROR(
     IF(OR('別紙様式3-2（４・５月）'!R93="",'別紙様式3-2（４・５月）'!Z93="ベア加算"),"",
                                            X91*VLOOKUP(N91,【参考】数式用!$AD$2:$AH$27,MATCH(W91,【参考】数式用!$K$4:$N$4,0)+1,0)
      ),"")</f>
        <v/>
      </c>
      <c r="Z91" s="1064"/>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00"/>
      <c r="Q92" s="1001"/>
      <c r="R92" s="464" t="str">
        <f>IFERROR(IF(OR('別紙様式3-2（４・５月）'!R94="",'別紙様式3-2（４・５月）'!Z94="ベア加算"),"",P92*VLOOKUP(N92,【参考】数式用!$AD$2:$AH$27,MATCH(O92,【参考】数式用!$K$4:$N$4,0)+1,0)),"")</f>
        <v/>
      </c>
      <c r="S92" s="120"/>
      <c r="T92" s="1002"/>
      <c r="U92" s="1003"/>
      <c r="V92" s="477" t="str">
        <f>IFERROR(IF(AND('別紙様式3-2（４・５月）'!O94="", O92&lt;&gt;""),P92, P92*VLOOKUP(AF92,【参考】数式用4!$DC$3:$DZ$106,MATCH(N92,【参考】数式用4!$DC$2:$DZ$2,0))),"")</f>
        <v/>
      </c>
      <c r="W92" s="472"/>
      <c r="X92" s="467"/>
      <c r="Y92" s="1064" t="str">
        <f>IFERROR(
     IF(OR('別紙様式3-2（４・５月）'!R94="",'別紙様式3-2（４・５月）'!Z94="ベア加算"),"",
                                            X92*VLOOKUP(N92,【参考】数式用!$AD$2:$AH$27,MATCH(W92,【参考】数式用!$K$4:$N$4,0)+1,0)
      ),"")</f>
        <v/>
      </c>
      <c r="Z92" s="1064"/>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00"/>
      <c r="Q93" s="1001"/>
      <c r="R93" s="464" t="str">
        <f>IFERROR(IF(OR('別紙様式3-2（４・５月）'!R95="",'別紙様式3-2（４・５月）'!Z95="ベア加算"),"",P93*VLOOKUP(N93,【参考】数式用!$AD$2:$AH$27,MATCH(O93,【参考】数式用!$K$4:$N$4,0)+1,0)),"")</f>
        <v/>
      </c>
      <c r="S93" s="120"/>
      <c r="T93" s="1002"/>
      <c r="U93" s="1003"/>
      <c r="V93" s="477" t="str">
        <f>IFERROR(IF(AND('別紙様式3-2（４・５月）'!O95="", O93&lt;&gt;""),P93, P93*VLOOKUP(AF93,【参考】数式用4!$DC$3:$DZ$106,MATCH(N93,【参考】数式用4!$DC$2:$DZ$2,0))),"")</f>
        <v/>
      </c>
      <c r="W93" s="472"/>
      <c r="X93" s="467"/>
      <c r="Y93" s="1064" t="str">
        <f>IFERROR(
     IF(OR('別紙様式3-2（４・５月）'!R95="",'別紙様式3-2（４・５月）'!Z95="ベア加算"),"",
                                            X93*VLOOKUP(N93,【参考】数式用!$AD$2:$AH$27,MATCH(W93,【参考】数式用!$K$4:$N$4,0)+1,0)
      ),"")</f>
        <v/>
      </c>
      <c r="Z93" s="1064"/>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00"/>
      <c r="Q94" s="1001"/>
      <c r="R94" s="464" t="str">
        <f>IFERROR(IF(OR('別紙様式3-2（４・５月）'!R96="",'別紙様式3-2（４・５月）'!Z96="ベア加算"),"",P94*VLOOKUP(N94,【参考】数式用!$AD$2:$AH$27,MATCH(O94,【参考】数式用!$K$4:$N$4,0)+1,0)),"")</f>
        <v/>
      </c>
      <c r="S94" s="120"/>
      <c r="T94" s="1002"/>
      <c r="U94" s="1003"/>
      <c r="V94" s="477" t="str">
        <f>IFERROR(IF(AND('別紙様式3-2（４・５月）'!O96="", O94&lt;&gt;""),P94, P94*VLOOKUP(AF94,【参考】数式用4!$DC$3:$DZ$106,MATCH(N94,【参考】数式用4!$DC$2:$DZ$2,0))),"")</f>
        <v/>
      </c>
      <c r="W94" s="472"/>
      <c r="X94" s="467"/>
      <c r="Y94" s="1064" t="str">
        <f>IFERROR(
     IF(OR('別紙様式3-2（４・５月）'!R96="",'別紙様式3-2（４・５月）'!Z96="ベア加算"),"",
                                            X94*VLOOKUP(N94,【参考】数式用!$AD$2:$AH$27,MATCH(W94,【参考】数式用!$K$4:$N$4,0)+1,0)
      ),"")</f>
        <v/>
      </c>
      <c r="Z94" s="1064"/>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00"/>
      <c r="Q95" s="1001"/>
      <c r="R95" s="464" t="str">
        <f>IFERROR(IF(OR('別紙様式3-2（４・５月）'!R97="",'別紙様式3-2（４・５月）'!Z97="ベア加算"),"",P95*VLOOKUP(N95,【参考】数式用!$AD$2:$AH$27,MATCH(O95,【参考】数式用!$K$4:$N$4,0)+1,0)),"")</f>
        <v/>
      </c>
      <c r="S95" s="120"/>
      <c r="T95" s="1002"/>
      <c r="U95" s="1003"/>
      <c r="V95" s="477" t="str">
        <f>IFERROR(IF(AND('別紙様式3-2（４・５月）'!O97="", O95&lt;&gt;""),P95, P95*VLOOKUP(AF95,【参考】数式用4!$DC$3:$DZ$106,MATCH(N95,【参考】数式用4!$DC$2:$DZ$2,0))),"")</f>
        <v/>
      </c>
      <c r="W95" s="472"/>
      <c r="X95" s="467"/>
      <c r="Y95" s="1064" t="str">
        <f>IFERROR(
     IF(OR('別紙様式3-2（４・５月）'!R97="",'別紙様式3-2（４・５月）'!Z97="ベア加算"),"",
                                            X95*VLOOKUP(N95,【参考】数式用!$AD$2:$AH$27,MATCH(W95,【参考】数式用!$K$4:$N$4,0)+1,0)
      ),"")</f>
        <v/>
      </c>
      <c r="Z95" s="1064"/>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00"/>
      <c r="Q96" s="1001"/>
      <c r="R96" s="464" t="str">
        <f>IFERROR(IF(OR('別紙様式3-2（４・５月）'!R98="",'別紙様式3-2（４・５月）'!Z98="ベア加算"),"",P96*VLOOKUP(N96,【参考】数式用!$AD$2:$AH$27,MATCH(O96,【参考】数式用!$K$4:$N$4,0)+1,0)),"")</f>
        <v/>
      </c>
      <c r="S96" s="120"/>
      <c r="T96" s="1002"/>
      <c r="U96" s="1003"/>
      <c r="V96" s="477" t="str">
        <f>IFERROR(IF(AND('別紙様式3-2（４・５月）'!O98="", O96&lt;&gt;""),P96, P96*VLOOKUP(AF96,【参考】数式用4!$DC$3:$DZ$106,MATCH(N96,【参考】数式用4!$DC$2:$DZ$2,0))),"")</f>
        <v/>
      </c>
      <c r="W96" s="472"/>
      <c r="X96" s="467"/>
      <c r="Y96" s="1064" t="str">
        <f>IFERROR(
     IF(OR('別紙様式3-2（４・５月）'!R98="",'別紙様式3-2（４・５月）'!Z98="ベア加算"),"",
                                            X96*VLOOKUP(N96,【参考】数式用!$AD$2:$AH$27,MATCH(W96,【参考】数式用!$K$4:$N$4,0)+1,0)
      ),"")</f>
        <v/>
      </c>
      <c r="Z96" s="1064"/>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00"/>
      <c r="Q97" s="1001"/>
      <c r="R97" s="464" t="str">
        <f>IFERROR(IF(OR('別紙様式3-2（４・５月）'!R99="",'別紙様式3-2（４・５月）'!Z99="ベア加算"),"",P97*VLOOKUP(N97,【参考】数式用!$AD$2:$AH$27,MATCH(O97,【参考】数式用!$K$4:$N$4,0)+1,0)),"")</f>
        <v/>
      </c>
      <c r="S97" s="120"/>
      <c r="T97" s="1002"/>
      <c r="U97" s="1003"/>
      <c r="V97" s="477" t="str">
        <f>IFERROR(IF(AND('別紙様式3-2（４・５月）'!O99="", O97&lt;&gt;""),P97, P97*VLOOKUP(AF97,【参考】数式用4!$DC$3:$DZ$106,MATCH(N97,【参考】数式用4!$DC$2:$DZ$2,0))),"")</f>
        <v/>
      </c>
      <c r="W97" s="472"/>
      <c r="X97" s="467"/>
      <c r="Y97" s="1064" t="str">
        <f>IFERROR(
     IF(OR('別紙様式3-2（４・５月）'!R99="",'別紙様式3-2（４・５月）'!Z99="ベア加算"),"",
                                            X97*VLOOKUP(N97,【参考】数式用!$AD$2:$AH$27,MATCH(W97,【参考】数式用!$K$4:$N$4,0)+1,0)
      ),"")</f>
        <v/>
      </c>
      <c r="Z97" s="1064"/>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00"/>
      <c r="Q98" s="1001"/>
      <c r="R98" s="464" t="str">
        <f>IFERROR(IF(OR('別紙様式3-2（４・５月）'!R100="",'別紙様式3-2（４・５月）'!Z100="ベア加算"),"",P98*VLOOKUP(N98,【参考】数式用!$AD$2:$AH$27,MATCH(O98,【参考】数式用!$K$4:$N$4,0)+1,0)),"")</f>
        <v/>
      </c>
      <c r="S98" s="120"/>
      <c r="T98" s="1002"/>
      <c r="U98" s="1003"/>
      <c r="V98" s="477" t="str">
        <f>IFERROR(IF(AND('別紙様式3-2（４・５月）'!O100="", O98&lt;&gt;""),P98, P98*VLOOKUP(AF98,【参考】数式用4!$DC$3:$DZ$106,MATCH(N98,【参考】数式用4!$DC$2:$DZ$2,0))),"")</f>
        <v/>
      </c>
      <c r="W98" s="472"/>
      <c r="X98" s="467"/>
      <c r="Y98" s="1064" t="str">
        <f>IFERROR(
     IF(OR('別紙様式3-2（４・５月）'!R100="",'別紙様式3-2（４・５月）'!Z100="ベア加算"),"",
                                            X98*VLOOKUP(N98,【参考】数式用!$AD$2:$AH$27,MATCH(W98,【参考】数式用!$K$4:$N$4,0)+1,0)
      ),"")</f>
        <v/>
      </c>
      <c r="Z98" s="1064"/>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00"/>
      <c r="Q99" s="1001"/>
      <c r="R99" s="464" t="str">
        <f>IFERROR(IF(OR('別紙様式3-2（４・５月）'!R101="",'別紙様式3-2（４・５月）'!Z101="ベア加算"),"",P99*VLOOKUP(N99,【参考】数式用!$AD$2:$AH$27,MATCH(O99,【参考】数式用!$K$4:$N$4,0)+1,0)),"")</f>
        <v/>
      </c>
      <c r="S99" s="120"/>
      <c r="T99" s="1002"/>
      <c r="U99" s="1003"/>
      <c r="V99" s="477" t="str">
        <f>IFERROR(IF(AND('別紙様式3-2（４・５月）'!O101="", O99&lt;&gt;""),P99, P99*VLOOKUP(AF99,【参考】数式用4!$DC$3:$DZ$106,MATCH(N99,【参考】数式用4!$DC$2:$DZ$2,0))),"")</f>
        <v/>
      </c>
      <c r="W99" s="472"/>
      <c r="X99" s="467"/>
      <c r="Y99" s="1064" t="str">
        <f>IFERROR(
     IF(OR('別紙様式3-2（４・５月）'!R101="",'別紙様式3-2（４・５月）'!Z101="ベア加算"),"",
                                            X99*VLOOKUP(N99,【参考】数式用!$AD$2:$AH$27,MATCH(W99,【参考】数式用!$K$4:$N$4,0)+1,0)
      ),"")</f>
        <v/>
      </c>
      <c r="Z99" s="1064"/>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00"/>
      <c r="Q100" s="1001"/>
      <c r="R100" s="464" t="str">
        <f>IFERROR(IF(OR('別紙様式3-2（４・５月）'!R102="",'別紙様式3-2（４・５月）'!Z102="ベア加算"),"",P100*VLOOKUP(N100,【参考】数式用!$AD$2:$AH$27,MATCH(O100,【参考】数式用!$K$4:$N$4,0)+1,0)),"")</f>
        <v/>
      </c>
      <c r="S100" s="120"/>
      <c r="T100" s="1002"/>
      <c r="U100" s="1003"/>
      <c r="V100" s="477" t="str">
        <f>IFERROR(IF(AND('別紙様式3-2（４・５月）'!O102="", O100&lt;&gt;""),P100, P100*VLOOKUP(AF100,【参考】数式用4!$DC$3:$DZ$106,MATCH(N100,【参考】数式用4!$DC$2:$DZ$2,0))),"")</f>
        <v/>
      </c>
      <c r="W100" s="472"/>
      <c r="X100" s="467"/>
      <c r="Y100" s="1064" t="str">
        <f>IFERROR(
     IF(OR('別紙様式3-2（４・５月）'!R102="",'別紙様式3-2（４・５月）'!Z102="ベア加算"),"",
                                            X100*VLOOKUP(N100,【参考】数式用!$AD$2:$AH$27,MATCH(W100,【参考】数式用!$K$4:$N$4,0)+1,0)
      ),"")</f>
        <v/>
      </c>
      <c r="Z100" s="1064"/>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00"/>
      <c r="Q101" s="1001"/>
      <c r="R101" s="464" t="str">
        <f>IFERROR(IF(OR('別紙様式3-2（４・５月）'!R103="",'別紙様式3-2（４・５月）'!Z103="ベア加算"),"",P101*VLOOKUP(N101,【参考】数式用!$AD$2:$AH$27,MATCH(O101,【参考】数式用!$K$4:$N$4,0)+1,0)),"")</f>
        <v/>
      </c>
      <c r="S101" s="120"/>
      <c r="T101" s="1002"/>
      <c r="U101" s="1003"/>
      <c r="V101" s="477" t="str">
        <f>IFERROR(IF(AND('別紙様式3-2（４・５月）'!O103="", O101&lt;&gt;""),P101, P101*VLOOKUP(AF101,【参考】数式用4!$DC$3:$DZ$106,MATCH(N101,【参考】数式用4!$DC$2:$DZ$2,0))),"")</f>
        <v/>
      </c>
      <c r="W101" s="472"/>
      <c r="X101" s="467"/>
      <c r="Y101" s="1064" t="str">
        <f>IFERROR(
     IF(OR('別紙様式3-2（４・５月）'!R103="",'別紙様式3-2（４・５月）'!Z103="ベア加算"),"",
                                            X101*VLOOKUP(N101,【参考】数式用!$AD$2:$AH$27,MATCH(W101,【参考】数式用!$K$4:$N$4,0)+1,0)
      ),"")</f>
        <v/>
      </c>
      <c r="Z101" s="1064"/>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00"/>
      <c r="Q102" s="1001"/>
      <c r="R102" s="464" t="str">
        <f>IFERROR(IF(OR('別紙様式3-2（４・５月）'!R104="",'別紙様式3-2（４・５月）'!Z104="ベア加算"),"",P102*VLOOKUP(N102,【参考】数式用!$AD$2:$AH$27,MATCH(O102,【参考】数式用!$K$4:$N$4,0)+1,0)),"")</f>
        <v/>
      </c>
      <c r="S102" s="120"/>
      <c r="T102" s="1002"/>
      <c r="U102" s="1003"/>
      <c r="V102" s="477" t="str">
        <f>IFERROR(IF(AND('別紙様式3-2（４・５月）'!O104="", O102&lt;&gt;""),P102, P102*VLOOKUP(AF102,【参考】数式用4!$DC$3:$DZ$106,MATCH(N102,【参考】数式用4!$DC$2:$DZ$2,0))),"")</f>
        <v/>
      </c>
      <c r="W102" s="472"/>
      <c r="X102" s="467"/>
      <c r="Y102" s="1064" t="str">
        <f>IFERROR(
     IF(OR('別紙様式3-2（４・５月）'!R104="",'別紙様式3-2（４・５月）'!Z104="ベア加算"),"",
                                            X102*VLOOKUP(N102,【参考】数式用!$AD$2:$AH$27,MATCH(W102,【参考】数式用!$K$4:$N$4,0)+1,0)
      ),"")</f>
        <v/>
      </c>
      <c r="Z102" s="1064"/>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00"/>
      <c r="Q103" s="1001"/>
      <c r="R103" s="464" t="str">
        <f>IFERROR(IF(OR('別紙様式3-2（４・５月）'!R105="",'別紙様式3-2（４・５月）'!Z105="ベア加算"),"",P103*VLOOKUP(N103,【参考】数式用!$AD$2:$AH$27,MATCH(O103,【参考】数式用!$K$4:$N$4,0)+1,0)),"")</f>
        <v/>
      </c>
      <c r="S103" s="120"/>
      <c r="T103" s="1002"/>
      <c r="U103" s="1003"/>
      <c r="V103" s="477" t="str">
        <f>IFERROR(IF(AND('別紙様式3-2（４・５月）'!O105="", O103&lt;&gt;""),P103, P103*VLOOKUP(AF103,【参考】数式用4!$DC$3:$DZ$106,MATCH(N103,【参考】数式用4!$DC$2:$DZ$2,0))),"")</f>
        <v/>
      </c>
      <c r="W103" s="472"/>
      <c r="X103" s="467"/>
      <c r="Y103" s="1064" t="str">
        <f>IFERROR(
     IF(OR('別紙様式3-2（４・５月）'!R105="",'別紙様式3-2（４・５月）'!Z105="ベア加算"),"",
                                            X103*VLOOKUP(N103,【参考】数式用!$AD$2:$AH$27,MATCH(W103,【参考】数式用!$K$4:$N$4,0)+1,0)
      ),"")</f>
        <v/>
      </c>
      <c r="Z103" s="1064"/>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00"/>
      <c r="Q104" s="1001"/>
      <c r="R104" s="464" t="str">
        <f>IFERROR(IF(OR('別紙様式3-2（４・５月）'!R106="",'別紙様式3-2（４・５月）'!Z106="ベア加算"),"",P104*VLOOKUP(N104,【参考】数式用!$AD$2:$AH$27,MATCH(O104,【参考】数式用!$K$4:$N$4,0)+1,0)),"")</f>
        <v/>
      </c>
      <c r="S104" s="120"/>
      <c r="T104" s="1002"/>
      <c r="U104" s="1003"/>
      <c r="V104" s="477" t="str">
        <f>IFERROR(IF(AND('別紙様式3-2（４・５月）'!O106="", O104&lt;&gt;""),P104, P104*VLOOKUP(AF104,【参考】数式用4!$DC$3:$DZ$106,MATCH(N104,【参考】数式用4!$DC$2:$DZ$2,0))),"")</f>
        <v/>
      </c>
      <c r="W104" s="472"/>
      <c r="X104" s="467"/>
      <c r="Y104" s="1064" t="str">
        <f>IFERROR(
     IF(OR('別紙様式3-2（４・５月）'!R106="",'別紙様式3-2（４・５月）'!Z106="ベア加算"),"",
                                            X104*VLOOKUP(N104,【参考】数式用!$AD$2:$AH$27,MATCH(W104,【参考】数式用!$K$4:$N$4,0)+1,0)
      ),"")</f>
        <v/>
      </c>
      <c r="Z104" s="1064"/>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00"/>
      <c r="Q105" s="1001"/>
      <c r="R105" s="464" t="str">
        <f>IFERROR(IF(OR('別紙様式3-2（４・５月）'!R107="",'別紙様式3-2（４・５月）'!Z107="ベア加算"),"",P105*VLOOKUP(N105,【参考】数式用!$AD$2:$AH$27,MATCH(O105,【参考】数式用!$K$4:$N$4,0)+1,0)),"")</f>
        <v/>
      </c>
      <c r="S105" s="120"/>
      <c r="T105" s="1002"/>
      <c r="U105" s="1003"/>
      <c r="V105" s="477" t="str">
        <f>IFERROR(IF(AND('別紙様式3-2（４・５月）'!O107="", O105&lt;&gt;""),P105, P105*VLOOKUP(AF105,【参考】数式用4!$DC$3:$DZ$106,MATCH(N105,【参考】数式用4!$DC$2:$DZ$2,0))),"")</f>
        <v/>
      </c>
      <c r="W105" s="472"/>
      <c r="X105" s="467"/>
      <c r="Y105" s="1064" t="str">
        <f>IFERROR(
     IF(OR('別紙様式3-2（４・５月）'!R107="",'別紙様式3-2（４・５月）'!Z107="ベア加算"),"",
                                            X105*VLOOKUP(N105,【参考】数式用!$AD$2:$AH$27,MATCH(W105,【参考】数式用!$K$4:$N$4,0)+1,0)
      ),"")</f>
        <v/>
      </c>
      <c r="Z105" s="1064"/>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00"/>
      <c r="Q106" s="1001"/>
      <c r="R106" s="464" t="str">
        <f>IFERROR(IF(OR('別紙様式3-2（４・５月）'!R108="",'別紙様式3-2（４・５月）'!Z108="ベア加算"),"",P106*VLOOKUP(N106,【参考】数式用!$AD$2:$AH$27,MATCH(O106,【参考】数式用!$K$4:$N$4,0)+1,0)),"")</f>
        <v/>
      </c>
      <c r="S106" s="120"/>
      <c r="T106" s="1002"/>
      <c r="U106" s="1003"/>
      <c r="V106" s="477" t="str">
        <f>IFERROR(IF(AND('別紙様式3-2（４・５月）'!O108="", O106&lt;&gt;""),P106, P106*VLOOKUP(AF106,【参考】数式用4!$DC$3:$DZ$106,MATCH(N106,【参考】数式用4!$DC$2:$DZ$2,0))),"")</f>
        <v/>
      </c>
      <c r="W106" s="472"/>
      <c r="X106" s="467"/>
      <c r="Y106" s="1064" t="str">
        <f>IFERROR(
     IF(OR('別紙様式3-2（４・５月）'!R108="",'別紙様式3-2（４・５月）'!Z108="ベア加算"),"",
                                            X106*VLOOKUP(N106,【参考】数式用!$AD$2:$AH$27,MATCH(W106,【参考】数式用!$K$4:$N$4,0)+1,0)
      ),"")</f>
        <v/>
      </c>
      <c r="Z106" s="1064"/>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00"/>
      <c r="Q107" s="1001"/>
      <c r="R107" s="464" t="str">
        <f>IFERROR(IF(OR('別紙様式3-2（４・５月）'!R109="",'別紙様式3-2（４・５月）'!Z109="ベア加算"),"",P107*VLOOKUP(N107,【参考】数式用!$AD$2:$AH$27,MATCH(O107,【参考】数式用!$K$4:$N$4,0)+1,0)),"")</f>
        <v/>
      </c>
      <c r="S107" s="120"/>
      <c r="T107" s="1002"/>
      <c r="U107" s="1003"/>
      <c r="V107" s="477" t="str">
        <f>IFERROR(IF(AND('別紙様式3-2（４・５月）'!O109="", O107&lt;&gt;""),P107, P107*VLOOKUP(AF107,【参考】数式用4!$DC$3:$DZ$106,MATCH(N107,【参考】数式用4!$DC$2:$DZ$2,0))),"")</f>
        <v/>
      </c>
      <c r="W107" s="472"/>
      <c r="X107" s="467"/>
      <c r="Y107" s="1064" t="str">
        <f>IFERROR(
     IF(OR('別紙様式3-2（４・５月）'!R109="",'別紙様式3-2（４・５月）'!Z109="ベア加算"),"",
                                            X107*VLOOKUP(N107,【参考】数式用!$AD$2:$AH$27,MATCH(W107,【参考】数式用!$K$4:$N$4,0)+1,0)
      ),"")</f>
        <v/>
      </c>
      <c r="Z107" s="1064"/>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00"/>
      <c r="Q108" s="1001"/>
      <c r="R108" s="464" t="str">
        <f>IFERROR(IF(OR('別紙様式3-2（４・５月）'!R110="",'別紙様式3-2（４・５月）'!Z110="ベア加算"),"",P108*VLOOKUP(N108,【参考】数式用!$AD$2:$AH$27,MATCH(O108,【参考】数式用!$K$4:$N$4,0)+1,0)),"")</f>
        <v/>
      </c>
      <c r="S108" s="120"/>
      <c r="T108" s="1002"/>
      <c r="U108" s="1003"/>
      <c r="V108" s="477" t="str">
        <f>IFERROR(IF(AND('別紙様式3-2（４・５月）'!O110="", O108&lt;&gt;""),P108, P108*VLOOKUP(AF108,【参考】数式用4!$DC$3:$DZ$106,MATCH(N108,【参考】数式用4!$DC$2:$DZ$2,0))),"")</f>
        <v/>
      </c>
      <c r="W108" s="472"/>
      <c r="X108" s="467"/>
      <c r="Y108" s="1064" t="str">
        <f>IFERROR(
     IF(OR('別紙様式3-2（４・５月）'!R110="",'別紙様式3-2（４・５月）'!Z110="ベア加算"),"",
                                            X108*VLOOKUP(N108,【参考】数式用!$AD$2:$AH$27,MATCH(W108,【参考】数式用!$K$4:$N$4,0)+1,0)
      ),"")</f>
        <v/>
      </c>
      <c r="Z108" s="1064"/>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00"/>
      <c r="Q109" s="1001"/>
      <c r="R109" s="464" t="str">
        <f>IFERROR(IF(OR('別紙様式3-2（４・５月）'!R111="",'別紙様式3-2（４・５月）'!Z111="ベア加算"),"",P109*VLOOKUP(N109,【参考】数式用!$AD$2:$AH$27,MATCH(O109,【参考】数式用!$K$4:$N$4,0)+1,0)),"")</f>
        <v/>
      </c>
      <c r="S109" s="120"/>
      <c r="T109" s="1002"/>
      <c r="U109" s="1003"/>
      <c r="V109" s="477" t="str">
        <f>IFERROR(IF(AND('別紙様式3-2（４・５月）'!O111="", O109&lt;&gt;""),P109, P109*VLOOKUP(AF109,【参考】数式用4!$DC$3:$DZ$106,MATCH(N109,【参考】数式用4!$DC$2:$DZ$2,0))),"")</f>
        <v/>
      </c>
      <c r="W109" s="472"/>
      <c r="X109" s="467"/>
      <c r="Y109" s="1064" t="str">
        <f>IFERROR(
     IF(OR('別紙様式3-2（４・５月）'!R111="",'別紙様式3-2（４・５月）'!Z111="ベア加算"),"",
                                            X109*VLOOKUP(N109,【参考】数式用!$AD$2:$AH$27,MATCH(W109,【参考】数式用!$K$4:$N$4,0)+1,0)
      ),"")</f>
        <v/>
      </c>
      <c r="Z109" s="1064"/>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00"/>
      <c r="Q110" s="1001"/>
      <c r="R110" s="464" t="str">
        <f>IFERROR(IF(OR('別紙様式3-2（４・５月）'!R112="",'別紙様式3-2（４・５月）'!Z112="ベア加算"),"",P110*VLOOKUP(N110,【参考】数式用!$AD$2:$AH$27,MATCH(O110,【参考】数式用!$K$4:$N$4,0)+1,0)),"")</f>
        <v/>
      </c>
      <c r="S110" s="120"/>
      <c r="T110" s="1002"/>
      <c r="U110" s="1003"/>
      <c r="V110" s="477" t="str">
        <f>IFERROR(IF(AND('別紙様式3-2（４・５月）'!O112="", O110&lt;&gt;""),P110, P110*VLOOKUP(AF110,【参考】数式用4!$DC$3:$DZ$106,MATCH(N110,【参考】数式用4!$DC$2:$DZ$2,0))),"")</f>
        <v/>
      </c>
      <c r="W110" s="472"/>
      <c r="X110" s="467"/>
      <c r="Y110" s="1064" t="str">
        <f>IFERROR(
     IF(OR('別紙様式3-2（４・５月）'!R112="",'別紙様式3-2（４・５月）'!Z112="ベア加算"),"",
                                            X110*VLOOKUP(N110,【参考】数式用!$AD$2:$AH$27,MATCH(W110,【参考】数式用!$K$4:$N$4,0)+1,0)
      ),"")</f>
        <v/>
      </c>
      <c r="Z110" s="1064"/>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00"/>
      <c r="Q111" s="1001"/>
      <c r="R111" s="464" t="str">
        <f>IFERROR(IF(OR('別紙様式3-2（４・５月）'!R113="",'別紙様式3-2（４・５月）'!Z113="ベア加算"),"",P111*VLOOKUP(N111,【参考】数式用!$AD$2:$AH$27,MATCH(O111,【参考】数式用!$K$4:$N$4,0)+1,0)),"")</f>
        <v/>
      </c>
      <c r="S111" s="120"/>
      <c r="T111" s="1002"/>
      <c r="U111" s="1003"/>
      <c r="V111" s="477" t="str">
        <f>IFERROR(IF(AND('別紙様式3-2（４・５月）'!O113="", O111&lt;&gt;""),P111, P111*VLOOKUP(AF111,【参考】数式用4!$DC$3:$DZ$106,MATCH(N111,【参考】数式用4!$DC$2:$DZ$2,0))),"")</f>
        <v/>
      </c>
      <c r="W111" s="472"/>
      <c r="X111" s="467"/>
      <c r="Y111" s="1064" t="str">
        <f>IFERROR(
     IF(OR('別紙様式3-2（４・５月）'!R113="",'別紙様式3-2（４・５月）'!Z113="ベア加算"),"",
                                            X111*VLOOKUP(N111,【参考】数式用!$AD$2:$AH$27,MATCH(W111,【参考】数式用!$K$4:$N$4,0)+1,0)
      ),"")</f>
        <v/>
      </c>
      <c r="Z111" s="1064"/>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00"/>
      <c r="Q112" s="1001"/>
      <c r="R112" s="464" t="str">
        <f>IFERROR(IF(OR('別紙様式3-2（４・５月）'!R114="",'別紙様式3-2（４・５月）'!Z114="ベア加算"),"",P112*VLOOKUP(N112,【参考】数式用!$AD$2:$AH$27,MATCH(O112,【参考】数式用!$K$4:$N$4,0)+1,0)),"")</f>
        <v/>
      </c>
      <c r="S112" s="120"/>
      <c r="T112" s="1002"/>
      <c r="U112" s="1003"/>
      <c r="V112" s="477" t="str">
        <f>IFERROR(IF(AND('別紙様式3-2（４・５月）'!O114="", O112&lt;&gt;""),P112, P112*VLOOKUP(AF112,【参考】数式用4!$DC$3:$DZ$106,MATCH(N112,【参考】数式用4!$DC$2:$DZ$2,0))),"")</f>
        <v/>
      </c>
      <c r="W112" s="472"/>
      <c r="X112" s="467"/>
      <c r="Y112" s="1064" t="str">
        <f>IFERROR(
     IF(OR('別紙様式3-2（４・５月）'!R114="",'別紙様式3-2（４・５月）'!Z114="ベア加算"),"",
                                            X112*VLOOKUP(N112,【参考】数式用!$AD$2:$AH$27,MATCH(W112,【参考】数式用!$K$4:$N$4,0)+1,0)
      ),"")</f>
        <v/>
      </c>
      <c r="Z112" s="1064"/>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00"/>
      <c r="Q113" s="1001"/>
      <c r="R113" s="464" t="str">
        <f>IFERROR(IF(OR('別紙様式3-2（４・５月）'!R115="",'別紙様式3-2（４・５月）'!Z115="ベア加算"),"",P113*VLOOKUP(N113,【参考】数式用!$AD$2:$AH$27,MATCH(O113,【参考】数式用!$K$4:$N$4,0)+1,0)),"")</f>
        <v/>
      </c>
      <c r="S113" s="120"/>
      <c r="T113" s="1000"/>
      <c r="U113" s="1001"/>
      <c r="V113" s="477" t="str">
        <f>IFERROR(IF(AND('別紙様式3-2（４・５月）'!O115="", O113&lt;&gt;""),P113, P113*VLOOKUP(AF113,【参考】数式用4!$DC$3:$DZ$106,MATCH(N113,【参考】数式用4!$DC$2:$DZ$2,0))),"")</f>
        <v/>
      </c>
      <c r="W113" s="473"/>
      <c r="X113" s="474"/>
      <c r="Y113" s="1076" t="str">
        <f>IFERROR(
     IF(OR('別紙様式3-2（４・５月）'!R115="",'別紙様式3-2（４・５月）'!Z115="ベア加算"),"",
                                            X113*VLOOKUP(N113,【参考】数式用!$AD$2:$AH$27,MATCH(W113,【参考】数式用!$K$4:$N$4,0)+1,0)
      ),"")</f>
        <v/>
      </c>
      <c r="Z113" s="1076"/>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9MC8aAPDM5EparQaxjuBsD+Zc6HTFPv2pPcMMpB93VlNZZjgmdAx4ylwl8pYT5ZtboRy6mftWPJvmzQva5ST5g==" saltValue="EdoUICGBsDmjlnGmh8lX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O14:O113 W14:W113">
    <cfRule type="expression" dxfId="11" priority="13">
      <formula>$N14=""</formula>
    </cfRule>
  </conditionalFormatting>
  <conditionalFormatting sqref="P14:P113">
    <cfRule type="expression" dxfId="10" priority="1">
      <formula>O14=""</formula>
    </cfRule>
  </conditionalFormatting>
  <conditionalFormatting sqref="S14:S113">
    <cfRule type="expression" dxfId="9" priority="9">
      <formula>R14&lt;&gt;""</formula>
    </cfRule>
  </conditionalFormatting>
  <conditionalFormatting sqref="T14:V113">
    <cfRule type="expression" dxfId="8"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X14:Y113">
    <cfRule type="expression" dxfId="7" priority="5">
      <formula>OR(W14="",W14="ー")</formula>
    </cfRule>
  </conditionalFormatting>
  <conditionalFormatting sqref="Z5">
    <cfRule type="expression" dxfId="6" priority="25">
      <formula>$Z$5="○"</formula>
    </cfRule>
  </conditionalFormatting>
  <conditionalFormatting sqref="Z7">
    <cfRule type="expression" dxfId="5" priority="24">
      <formula>$Z$7="○"</formula>
    </cfRule>
  </conditionalFormatting>
  <conditionalFormatting sqref="AA5">
    <cfRule type="expression" dxfId="4" priority="21">
      <formula>$Z$5&lt;&gt;"×"</formula>
    </cfRule>
  </conditionalFormatting>
  <conditionalFormatting sqref="AA7">
    <cfRule type="expression" dxfId="3" priority="23">
      <formula>$Z$7&lt;&gt;"×"</formula>
    </cfRule>
  </conditionalFormatting>
  <conditionalFormatting sqref="AA14:AA113">
    <cfRule type="expression" dxfId="2" priority="48">
      <formula>Y14&lt;&gt;""</formula>
    </cfRule>
  </conditionalFormatting>
  <conditionalFormatting sqref="AB14:AB113">
    <cfRule type="expression" dxfId="1"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AI14:AI21">
    <cfRule type="expression" dxfId="0" priority="3">
      <formula>AH14=""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
  <cols>
    <col min="1" max="1" width="42.81640625" style="7" customWidth="1"/>
    <col min="2" max="28" width="8" style="7" customWidth="1"/>
    <col min="29" max="29" width="9" style="7" customWidth="1"/>
    <col min="30" max="30" width="42.90625" style="7" customWidth="1"/>
    <col min="31" max="35" width="9" style="7" customWidth="1"/>
    <col min="36" max="36" width="9" style="7"/>
    <col min="37" max="37" width="9" style="7" customWidth="1"/>
    <col min="38" max="38" width="9" style="7"/>
    <col min="39" max="40" width="9" style="7" customWidth="1"/>
    <col min="41" max="41" width="9.08984375" style="7" customWidth="1"/>
    <col min="42" max="42" width="9" style="7" customWidth="1"/>
    <col min="43" max="16384" width="9" style="7"/>
  </cols>
  <sheetData>
    <row r="1" spans="1:38" ht="13.5"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5"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5"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
  <cols>
    <col min="1" max="1" width="16.81640625" customWidth="1"/>
    <col min="3" max="3" width="14.453125" style="7" customWidth="1"/>
    <col min="4" max="4" width="14.453125" style="7" bestFit="1" customWidth="1"/>
  </cols>
  <sheetData>
    <row r="1" spans="1:4" ht="13.5" thickBot="1">
      <c r="A1" s="6" t="s">
        <v>390</v>
      </c>
      <c r="C1" s="6" t="s">
        <v>391</v>
      </c>
    </row>
    <row r="2" spans="1:4" ht="13.5"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5"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5"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
  <cols>
    <col min="1" max="2" width="4.08984375" customWidth="1"/>
    <col min="3" max="3" width="12.1796875" customWidth="1"/>
    <col min="4" max="27" width="5.81640625" customWidth="1"/>
    <col min="28" max="29" width="5" customWidth="1"/>
    <col min="30" max="30" width="22.6328125" customWidth="1"/>
    <col min="31" max="31" width="7.90625" customWidth="1"/>
    <col min="32" max="53" width="7.1796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
  <cols>
    <col min="1" max="1" width="1.90625" customWidth="1"/>
    <col min="2" max="2" width="4.08984375" customWidth="1"/>
    <col min="3" max="3" width="12.1796875" customWidth="1"/>
    <col min="4" max="26" width="5.81640625" customWidth="1"/>
    <col min="28" max="28" width="2.90625" style="93" customWidth="1"/>
    <col min="29" max="29" width="28" customWidth="1"/>
    <col min="30" max="53" width="5.81640625" customWidth="1"/>
    <col min="54" max="54" width="3.453125" customWidth="1"/>
    <col min="55" max="55" width="10" customWidth="1"/>
    <col min="56" max="79" width="5.81640625" customWidth="1"/>
    <col min="80" max="81" width="5" customWidth="1"/>
    <col min="82" max="82" width="43.453125" customWidth="1"/>
    <col min="83" max="105" width="6.08984375" customWidth="1"/>
    <col min="107" max="107" width="43.453125" customWidth="1"/>
    <col min="108" max="130" width="6.63281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2025-07-03T13:59:49Z</cp:lastPrinted>
  <dcterms:created xsi:type="dcterms:W3CDTF">2023-01-10T13:53:21Z</dcterms:created>
  <dcterms:modified xsi:type="dcterms:W3CDTF">2025-07-10T09:24:46Z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