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96E7B67F-56AE-4EF0-8BEF-DC33B8240A81}" xr6:coauthVersionLast="47" xr6:coauthVersionMax="47" xr10:uidLastSave="{00000000-0000-0000-0000-000000000000}"/>
  <workbookProtection workbookAlgorithmName="SHA-512" workbookHashValue="Zm7KGoQmDkrX04cztPFiXvzPqPmEL7HM9qsER1J1JJ4EpZI5XtkzhSn2SB72T4RP/WDnkV8jUU+/Rv74rwJOFQ==" workbookSaltValue="iTFu6Jt8FfwN7sjVkexsiQ=="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AT8" i="4" s="1"/>
  <c r="S6" i="5"/>
  <c r="AL8" i="4" s="1"/>
  <c r="R6" i="5"/>
  <c r="Q6" i="5"/>
  <c r="P6" i="5"/>
  <c r="O6" i="5"/>
  <c r="I10" i="4" s="1"/>
  <c r="N6" i="5"/>
  <c r="B10" i="4" s="1"/>
  <c r="M6" i="5"/>
  <c r="AD8" i="4" s="1"/>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BB10" i="4"/>
  <c r="AL10" i="4"/>
  <c r="AD10" i="4"/>
  <c r="W10" i="4"/>
  <c r="P10" i="4"/>
  <c r="B8" i="4"/>
  <c r="B6"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<sst xmlns="http://schemas.openxmlformats.org/spreadsheetml/2006/main" count="236" uniqueCount="120">
  <si>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</si>
  <si>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</si>
  <si>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</si>
  <si>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</si>
  <si>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</si>
  <si>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</si>
  <si>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</si>
  <si>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</si>
  <si>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</si>
  <si>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</si>
  <si>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</si>
  <si>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</si>
  <si>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</si>
  <si>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</si>
  <si>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</si>
  <si>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</si>
  <si>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</si>
  <si>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</si>
  <si>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</si>
  <si>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</si>
  <si>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</si>
  <si>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</si>
  <si>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</si>
  <si>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</si>
  <si>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</si>
  <si>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</si>
  <si>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</si>
  <si>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</si>
  <si>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</si>
  <si>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</si>
  <si>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</si>
  <si>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</si>
  <si>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</si>
  <si>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</si>
  <si>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</si>
  <si>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</si>
  <si>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</si>
  <si>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</si>
  <si>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</si>
  <si>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</si>
  <si>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</si>
  <si>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</si>
  <si>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</si>
  <si>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</si>
  <si>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</si>
  <si>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</si>
  <si>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</si>
  <si>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</si>
  <si>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</si>
  <si>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</si>
  <si>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</si>
  <si>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</si>
  <si>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</si>
  <si>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</si>
  <si>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</si>
  <si>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</si>
  <si>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</si>
  <si>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</si>
  <si>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</si>
  <si>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</si>
  <si>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</si>
  <si>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</si>
  <si>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</si>
  <si>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</si>
  <si>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</si>
  <si>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</si>
  <si>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</si>
  <si>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</si>
  <si>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</si>
  <si>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</si>
  <si>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</si>
  <si>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</si>
  <si>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</si>
  <si>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</si>
  <si>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</si>
  <si>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</si>
  <si>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</si>
  <si>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</si>
  <si>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</si>
  <si>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</si>
  <si>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</si>
  <si>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</si>
  <si>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</si>
  <si>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</si>
  <si>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</si>
  <si>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</si>
  <si>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</si>
  <si>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</si>
  <si>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</si>
  <si>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</si>
  <si>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</si>
  <si>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</si>
  <si>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</si>
  <si>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</si>
  <si>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</si>
  <si>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</si>
  <si>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</si>
  <si>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</si>
  <si>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</si>
  <si>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昭和村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</si>
  <si>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</si>
  <si>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</si>
  <si>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</si>
  <si>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</si>
  <si>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</si>
  <si>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</si>
  <si>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</si>
  <si>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</si>
  <si>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</si>
  <si>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</si>
  <si>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</si>
  <si>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</si>
  <si>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</si>
  <si>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</si>
  <si>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</si>
  <si>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</si>
  <si>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</si>
  <si>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①収益的収支比率は、事業規模が小規模なため単年度の変動が大きく、年度により数値にばらつきがある。現状、一般会計からの繰入金や基金取り崩しで費用を賄っている状況にあり、使用料が費用の約４分の１の状態を解消することは急務であり、使用料を改定し、必要な経費を賄うことが急務であると考えている。
④企業債残高対事業規模比率は、一般会計からの繰入金で賄っており、0.0%である。
⑤経費回収率は、類似団体平均値を見ても２０ポイント程度下回っており、使用料に反映すると３割～４割程度の値上げが必要になるものと考えている。
⑥汚水処理原価は、類似団体平均値を下回った状態ではあるが、経費削減を今後も継続し、必要な設備投資は行い、施設の長寿命化を図っていきたい。
⑦施設利用率は、現在平均値を下回っている状態であるが、各施設ともに当初設定した処理規模が、右肩上がりの成長を想定した施設であることから、今では設備過剰という面も否定できない。少子高齢化は避けられないことから施設の統廃合を考えている。
⑧水洗化率は、人口の減少や次の世代が住まない高齢者世帯の増加によりほぼ横ばいで推移している。そのため使用料の増加が見込めず一般会計からの繰入金に依存した経営となっている。</t>
    <phoneticPr fontId="4"/>
  </si>
  <si>
    <t>　地形により４地区となっている農業集落排水事業は、その人口カバー率が７０．６％で、村の下水事業の根幹をなすものである。
　将来的には、少子高齢化による人口の減少や利用者の減少により適切な維持管理費を賄うことがますます困難になることから、施設の統廃合等を進めていく必要がある。</t>
    <rPh sb="124" eb="125">
      <t>トウ</t>
    </rPh>
    <rPh sb="126" eb="127">
      <t>スス</t>
    </rPh>
    <rPh sb="131" eb="133">
      <t>ヒツヨウ</t>
    </rPh>
    <phoneticPr fontId="4"/>
  </si>
  <si>
    <t>　設備の整備は平成８年から平成１６年に集中的に行ったため、老朽化時期も集中することが想定される。
　平成２２年度に策定した長寿命化計画を基に順次、施設整備のメンテナンスを進め、長寿命化を図るべく修繕を進めている。
　適切なストックマネジメントを行い、長期に渡り安定した状態を保っていきたい。
　また、令和５年度に策定した維持管理適正化計画を基に施設の統廃合等を進めていく。</t>
    <rPh sb="156" eb="158">
      <t>サクテイ</t>
    </rPh>
    <rPh sb="170" eb="171">
      <t>モト</t>
    </rPh>
    <rPh sb="172" eb="174">
      <t>シセツ</t>
    </rPh>
    <rPh sb="175" eb="178">
      <t>トウハイゴウ</t>
    </rPh>
    <rPh sb="178" eb="179">
      <t>トウ</t>
    </rPh>
    <rPh sb="180" eb="181">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</si>
</sst>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73-47B9-8B4D-D8DCE35D3AF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8F73-47B9-8B4D-D8DCE35D3AF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46.39</c:v>
                </c:pt>
                <c:pt idx="1">
                  <c:v>48.51</c:v>
                </c:pt>
                <c:pt idx="2">
                  <c:v>48.4</c:v>
                </c:pt>
                <c:pt idx="3">
                  <c:v>46.73</c:v>
                </c:pt>
                <c:pt idx="4">
                  <c:v>45.3</c:v>
                </c:pt>
              </c:numCache>
            </c:numRef>
          </c:val>
          <c:extLst>
            <c:ext xmlns:c16="http://schemas.microsoft.com/office/drawing/2014/chart" uri="{C3380CC4-5D6E-409C-BE32-E72D297353CC}">
              <c16:uniqueId val="{00000000-08EF-4CAA-9F23-D9689DB3E20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08EF-4CAA-9F23-D9689DB3E20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83</c:v>
                </c:pt>
                <c:pt idx="1">
                  <c:v>84.09</c:v>
                </c:pt>
                <c:pt idx="2">
                  <c:v>84.43</c:v>
                </c:pt>
                <c:pt idx="3">
                  <c:v>85.15</c:v>
                </c:pt>
                <c:pt idx="4">
                  <c:v>85.16</c:v>
                </c:pt>
              </c:numCache>
            </c:numRef>
          </c:val>
          <c:extLst>
            <c:ext xmlns:c16="http://schemas.microsoft.com/office/drawing/2014/chart" uri="{C3380CC4-5D6E-409C-BE32-E72D297353CC}">
              <c16:uniqueId val="{00000000-00CA-42D1-8662-7FB1EAE33B6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00CA-42D1-8662-7FB1EAE33B6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76.41</c:v>
                </c:pt>
                <c:pt idx="1">
                  <c:v>82.36</c:v>
                </c:pt>
                <c:pt idx="2">
                  <c:v>82.36</c:v>
                </c:pt>
                <c:pt idx="3">
                  <c:v>89.44</c:v>
                </c:pt>
                <c:pt idx="4">
                  <c:v>92.99</c:v>
                </c:pt>
              </c:numCache>
            </c:numRef>
          </c:val>
          <c:extLst>
            <c:ext xmlns:c16="http://schemas.microsoft.com/office/drawing/2014/chart" uri="{C3380CC4-5D6E-409C-BE32-E72D297353CC}">
              <c16:uniqueId val="{00000000-3EF1-4424-8C62-E0BF6C8DF68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F1-4424-8C62-E0BF6C8DF68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FC-4E2B-8F96-235D3CC6866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FC-4E2B-8F96-235D3CC6866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7B5-480A-B581-2F6EDF74AB3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B5-480A-B581-2F6EDF74AB3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08E-4262-B7EA-A43DEDDFABD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8E-4262-B7EA-A43DEDDFABD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47-441E-BFBE-73CF091FB06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47-441E-BFBE-73CF091FB06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DF-4110-A62E-CF6CFE5690F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8BDF-4110-A62E-CF6CFE5690F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39.39</c:v>
                </c:pt>
                <c:pt idx="1">
                  <c:v>42</c:v>
                </c:pt>
                <c:pt idx="2">
                  <c:v>36.61</c:v>
                </c:pt>
                <c:pt idx="3">
                  <c:v>30.61</c:v>
                </c:pt>
                <c:pt idx="4">
                  <c:v>30.97</c:v>
                </c:pt>
              </c:numCache>
            </c:numRef>
          </c:val>
          <c:extLst>
            <c:ext xmlns:c16="http://schemas.microsoft.com/office/drawing/2014/chart" uri="{C3380CC4-5D6E-409C-BE32-E72D297353CC}">
              <c16:uniqueId val="{00000000-DF28-4A96-A813-14B805AC2B3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DF28-4A96-A813-14B805AC2B3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281.16000000000003</c:v>
                </c:pt>
                <c:pt idx="1">
                  <c:v>258.61</c:v>
                </c:pt>
                <c:pt idx="2">
                  <c:v>236.64</c:v>
                </c:pt>
                <c:pt idx="3">
                  <c:v>216.17</c:v>
                </c:pt>
                <c:pt idx="4">
                  <c:v>237.42</c:v>
                </c:pt>
              </c:numCache>
            </c:numRef>
          </c:val>
          <c:extLst>
            <c:ext xmlns:c16="http://schemas.microsoft.com/office/drawing/2014/chart" uri="{C3380CC4-5D6E-409C-BE32-E72D297353CC}">
              <c16:uniqueId val="{00000000-3AE8-4308-87A1-6723C90D233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3AE8-4308-87A1-6723C90D233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群馬県　昭和村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6979</v>
      </c>
      <c r="AM8" s="45"/>
      <c r="AN8" s="45"/>
      <c r="AO8" s="45"/>
      <c r="AP8" s="45"/>
      <c r="AQ8" s="45"/>
      <c r="AR8" s="45"/>
      <c r="AS8" s="45"/>
      <c r="AT8" s="44">
        <f>データ!T6</f>
        <v>64.14</v>
      </c>
      <c r="AU8" s="44"/>
      <c r="AV8" s="44"/>
      <c r="AW8" s="44"/>
      <c r="AX8" s="44"/>
      <c r="AY8" s="44"/>
      <c r="AZ8" s="44"/>
      <c r="BA8" s="44"/>
      <c r="BB8" s="44">
        <f>データ!U6</f>
        <v>108.81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70.63</v>
      </c>
      <c r="Q10" s="44"/>
      <c r="R10" s="44"/>
      <c r="S10" s="44"/>
      <c r="T10" s="44"/>
      <c r="U10" s="44"/>
      <c r="V10" s="44"/>
      <c r="W10" s="44">
        <f>データ!Q6</f>
        <v>100</v>
      </c>
      <c r="X10" s="44"/>
      <c r="Y10" s="44"/>
      <c r="Z10" s="44"/>
      <c r="AA10" s="44"/>
      <c r="AB10" s="44"/>
      <c r="AC10" s="44"/>
      <c r="AD10" s="45">
        <f>データ!R6</f>
        <v>2530</v>
      </c>
      <c r="AE10" s="45"/>
      <c r="AF10" s="45"/>
      <c r="AG10" s="45"/>
      <c r="AH10" s="45"/>
      <c r="AI10" s="45"/>
      <c r="AJ10" s="45"/>
      <c r="AK10" s="2"/>
      <c r="AL10" s="45">
        <f>データ!V6</f>
        <v>4920</v>
      </c>
      <c r="AM10" s="45"/>
      <c r="AN10" s="45"/>
      <c r="AO10" s="45"/>
      <c r="AP10" s="45"/>
      <c r="AQ10" s="45"/>
      <c r="AR10" s="45"/>
      <c r="AS10" s="45"/>
      <c r="AT10" s="44">
        <f>データ!W6</f>
        <v>1.84</v>
      </c>
      <c r="AU10" s="44"/>
      <c r="AV10" s="44"/>
      <c r="AW10" s="44"/>
      <c r="AX10" s="44"/>
      <c r="AY10" s="44"/>
      <c r="AZ10" s="44"/>
      <c r="BA10" s="44"/>
      <c r="BB10" s="44">
        <f>データ!X6</f>
        <v>2673.91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119</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45</v>
      </c>
      <c r="O86" s="12" t="str">
        <f>データ!EO6</f>
        <v>【0.02】</v>
      </c>
    </row>
  </sheetData>
  <sheetProtection algorithmName="SHA-512" hashValue="WYZdtzGAted1ANjTfOf+B4DcFVgqGYh+0NcNw32hp6+QQKi25t5mkxti3ap81cYSFJGKcW4jtbsFCNg0Eky7Pg==" saltValue="JgTaNyV7P1BSGhQ3MO1yG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2">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2">
      <c r="A6" s="14" t="s">
        <v>98</v>
      </c>
      <c r="B6" s="19">
        <f>B7</f>
        <v>2023</v>
      </c>
      <c r="C6" s="19">
        <f t="shared" ref="C6:X6" si="3">C7</f>
        <v>104485</v>
      </c>
      <c r="D6" s="19">
        <f t="shared" si="3"/>
        <v>47</v>
      </c>
      <c r="E6" s="19">
        <f t="shared" si="3"/>
        <v>17</v>
      </c>
      <c r="F6" s="19">
        <f t="shared" si="3"/>
        <v>5</v>
      </c>
      <c r="G6" s="19">
        <f t="shared" si="3"/>
        <v>0</v>
      </c>
      <c r="H6" s="19" t="str">
        <f t="shared" si="3"/>
        <v>群馬県　昭和村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70.63</v>
      </c>
      <c r="Q6" s="20">
        <f t="shared" si="3"/>
        <v>100</v>
      </c>
      <c r="R6" s="20">
        <f t="shared" si="3"/>
        <v>2530</v>
      </c>
      <c r="S6" s="20">
        <f t="shared" si="3"/>
        <v>6979</v>
      </c>
      <c r="T6" s="20">
        <f t="shared" si="3"/>
        <v>64.14</v>
      </c>
      <c r="U6" s="20">
        <f t="shared" si="3"/>
        <v>108.81</v>
      </c>
      <c r="V6" s="20">
        <f t="shared" si="3"/>
        <v>4920</v>
      </c>
      <c r="W6" s="20">
        <f t="shared" si="3"/>
        <v>1.84</v>
      </c>
      <c r="X6" s="20">
        <f t="shared" si="3"/>
        <v>2673.91</v>
      </c>
      <c r="Y6" s="21">
        <f>IF(Y7="",NA(),Y7)</f>
        <v>76.41</v>
      </c>
      <c r="Z6" s="21">
        <f t="shared" ref="Z6:AH6" si="4">IF(Z7="",NA(),Z7)</f>
        <v>82.36</v>
      </c>
      <c r="AA6" s="21">
        <f t="shared" si="4"/>
        <v>82.36</v>
      </c>
      <c r="AB6" s="21">
        <f t="shared" si="4"/>
        <v>89.44</v>
      </c>
      <c r="AC6" s="21">
        <f t="shared" si="4"/>
        <v>92.99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39.39</v>
      </c>
      <c r="BR6" s="21">
        <f t="shared" ref="BR6:BZ6" si="8">IF(BR7="",NA(),BR7)</f>
        <v>42</v>
      </c>
      <c r="BS6" s="21">
        <f t="shared" si="8"/>
        <v>36.61</v>
      </c>
      <c r="BT6" s="21">
        <f t="shared" si="8"/>
        <v>30.61</v>
      </c>
      <c r="BU6" s="21">
        <f t="shared" si="8"/>
        <v>30.97</v>
      </c>
      <c r="BV6" s="21">
        <f t="shared" si="8"/>
        <v>57.31</v>
      </c>
      <c r="BW6" s="21">
        <f t="shared" si="8"/>
        <v>57.08</v>
      </c>
      <c r="BX6" s="21">
        <f t="shared" si="8"/>
        <v>56.26</v>
      </c>
      <c r="BY6" s="21">
        <f t="shared" si="8"/>
        <v>52.94</v>
      </c>
      <c r="BZ6" s="21">
        <f t="shared" si="8"/>
        <v>52.05</v>
      </c>
      <c r="CA6" s="20" t="str">
        <f>IF(CA7="","",IF(CA7="-","【-】","【"&amp;SUBSTITUTE(TEXT(CA7,"#,##0.00"),"-","△")&amp;"】"))</f>
        <v>【56.93】</v>
      </c>
      <c r="CB6" s="21">
        <f>IF(CB7="",NA(),CB7)</f>
        <v>281.16000000000003</v>
      </c>
      <c r="CC6" s="21">
        <f t="shared" ref="CC6:CK6" si="9">IF(CC7="",NA(),CC7)</f>
        <v>258.61</v>
      </c>
      <c r="CD6" s="21">
        <f t="shared" si="9"/>
        <v>236.64</v>
      </c>
      <c r="CE6" s="21">
        <f t="shared" si="9"/>
        <v>216.17</v>
      </c>
      <c r="CF6" s="21">
        <f t="shared" si="9"/>
        <v>237.42</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46.39</v>
      </c>
      <c r="CN6" s="21">
        <f t="shared" ref="CN6:CV6" si="10">IF(CN7="",NA(),CN7)</f>
        <v>48.51</v>
      </c>
      <c r="CO6" s="21">
        <f t="shared" si="10"/>
        <v>48.4</v>
      </c>
      <c r="CP6" s="21">
        <f t="shared" si="10"/>
        <v>46.73</v>
      </c>
      <c r="CQ6" s="21">
        <f t="shared" si="10"/>
        <v>45.3</v>
      </c>
      <c r="CR6" s="21">
        <f t="shared" si="10"/>
        <v>50.14</v>
      </c>
      <c r="CS6" s="21">
        <f t="shared" si="10"/>
        <v>54.83</v>
      </c>
      <c r="CT6" s="21">
        <f t="shared" si="10"/>
        <v>66.53</v>
      </c>
      <c r="CU6" s="21">
        <f t="shared" si="10"/>
        <v>52.35</v>
      </c>
      <c r="CV6" s="21">
        <f t="shared" si="10"/>
        <v>46.25</v>
      </c>
      <c r="CW6" s="20" t="str">
        <f>IF(CW7="","",IF(CW7="-","【-】","【"&amp;SUBSTITUTE(TEXT(CW7,"#,##0.00"),"-","△")&amp;"】"))</f>
        <v>【49.87】</v>
      </c>
      <c r="CX6" s="21">
        <f>IF(CX7="",NA(),CX7)</f>
        <v>83</v>
      </c>
      <c r="CY6" s="21">
        <f t="shared" ref="CY6:DG6" si="11">IF(CY7="",NA(),CY7)</f>
        <v>84.09</v>
      </c>
      <c r="CZ6" s="21">
        <f t="shared" si="11"/>
        <v>84.43</v>
      </c>
      <c r="DA6" s="21">
        <f t="shared" si="11"/>
        <v>85.15</v>
      </c>
      <c r="DB6" s="21">
        <f t="shared" si="11"/>
        <v>85.16</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104485</v>
      </c>
      <c r="D7" s="23">
        <v>47</v>
      </c>
      <c r="E7" s="23">
        <v>17</v>
      </c>
      <c r="F7" s="23">
        <v>5</v>
      </c>
      <c r="G7" s="23">
        <v>0</v>
      </c>
      <c r="H7" s="23" t="s">
        <v>99</v>
      </c>
      <c r="I7" s="23" t="s">
        <v>100</v>
      </c>
      <c r="J7" s="23" t="s">
        <v>101</v>
      </c>
      <c r="K7" s="23" t="s">
        <v>102</v>
      </c>
      <c r="L7" s="23" t="s">
        <v>103</v>
      </c>
      <c r="M7" s="23" t="s">
        <v>104</v>
      </c>
      <c r="N7" s="24" t="s">
        <v>105</v>
      </c>
      <c r="O7" s="24" t="s">
        <v>106</v>
      </c>
      <c r="P7" s="24">
        <v>70.63</v>
      </c>
      <c r="Q7" s="24">
        <v>100</v>
      </c>
      <c r="R7" s="24">
        <v>2530</v>
      </c>
      <c r="S7" s="24">
        <v>6979</v>
      </c>
      <c r="T7" s="24">
        <v>64.14</v>
      </c>
      <c r="U7" s="24">
        <v>108.81</v>
      </c>
      <c r="V7" s="24">
        <v>4920</v>
      </c>
      <c r="W7" s="24">
        <v>1.84</v>
      </c>
      <c r="X7" s="24">
        <v>2673.91</v>
      </c>
      <c r="Y7" s="24">
        <v>76.41</v>
      </c>
      <c r="Z7" s="24">
        <v>82.36</v>
      </c>
      <c r="AA7" s="24">
        <v>82.36</v>
      </c>
      <c r="AB7" s="24">
        <v>89.44</v>
      </c>
      <c r="AC7" s="24">
        <v>92.99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826.83</v>
      </c>
      <c r="BL7" s="24">
        <v>867.83</v>
      </c>
      <c r="BM7" s="24">
        <v>791.76</v>
      </c>
      <c r="BN7" s="24">
        <v>900.82</v>
      </c>
      <c r="BO7" s="24">
        <v>839.21</v>
      </c>
      <c r="BP7" s="24">
        <v>785.1</v>
      </c>
      <c r="BQ7" s="24">
        <v>39.39</v>
      </c>
      <c r="BR7" s="24">
        <v>42</v>
      </c>
      <c r="BS7" s="24">
        <v>36.61</v>
      </c>
      <c r="BT7" s="24">
        <v>30.61</v>
      </c>
      <c r="BU7" s="24">
        <v>30.97</v>
      </c>
      <c r="BV7" s="24">
        <v>57.31</v>
      </c>
      <c r="BW7" s="24">
        <v>57.08</v>
      </c>
      <c r="BX7" s="24">
        <v>56.26</v>
      </c>
      <c r="BY7" s="24">
        <v>52.94</v>
      </c>
      <c r="BZ7" s="24">
        <v>52.05</v>
      </c>
      <c r="CA7" s="24">
        <v>56.93</v>
      </c>
      <c r="CB7" s="24">
        <v>281.16000000000003</v>
      </c>
      <c r="CC7" s="24">
        <v>258.61</v>
      </c>
      <c r="CD7" s="24">
        <v>236.64</v>
      </c>
      <c r="CE7" s="24">
        <v>216.17</v>
      </c>
      <c r="CF7" s="24">
        <v>237.42</v>
      </c>
      <c r="CG7" s="24">
        <v>273.52</v>
      </c>
      <c r="CH7" s="24">
        <v>274.99</v>
      </c>
      <c r="CI7" s="24">
        <v>282.08999999999997</v>
      </c>
      <c r="CJ7" s="24">
        <v>303.27999999999997</v>
      </c>
      <c r="CK7" s="24">
        <v>301.86</v>
      </c>
      <c r="CL7" s="24">
        <v>271.14999999999998</v>
      </c>
      <c r="CM7" s="24">
        <v>46.39</v>
      </c>
      <c r="CN7" s="24">
        <v>48.51</v>
      </c>
      <c r="CO7" s="24">
        <v>48.4</v>
      </c>
      <c r="CP7" s="24">
        <v>46.73</v>
      </c>
      <c r="CQ7" s="24">
        <v>45.3</v>
      </c>
      <c r="CR7" s="24">
        <v>50.14</v>
      </c>
      <c r="CS7" s="24">
        <v>54.83</v>
      </c>
      <c r="CT7" s="24">
        <v>66.53</v>
      </c>
      <c r="CU7" s="24">
        <v>52.35</v>
      </c>
      <c r="CV7" s="24">
        <v>46.25</v>
      </c>
      <c r="CW7" s="24">
        <v>49.87</v>
      </c>
      <c r="CX7" s="24">
        <v>83</v>
      </c>
      <c r="CY7" s="24">
        <v>84.09</v>
      </c>
      <c r="CZ7" s="24">
        <v>84.43</v>
      </c>
      <c r="DA7" s="24">
        <v>85.15</v>
      </c>
      <c r="DB7" s="24">
        <v>85.16</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112</v>
      </c>
    </row>
    <row r="12" spans="1:145" x14ac:dyDescent="0.2">
      <c r="B12">
        <v>1</v>
      </c>
      <c r="C12">
        <v>1</v>
      </c>
      <c r="D12">
        <v>2</v>
      </c>
      <c r="E12">
        <v>3</v>
      </c>
      <c r="F12">
        <v>4</v>
      </c>
      <c r="G12" t="s">
        <v>113</v>
      </c>
    </row>
    <row r="13" spans="1:145" x14ac:dyDescent="0.2">
      <c r="B13" t="s">
        <v>114</v>
      </c>
      <c r="C13" t="s">
        <v>115</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2025-02-07T00:25:11Z</cp:lastPrinted>
  <dcterms:created xsi:type="dcterms:W3CDTF">2025-01-24T07:33:59Z</dcterms:created>
  <dcterms:modified xsi:type="dcterms:W3CDTF">2025-02-27T07:12:10Z</dcterms:modified>
  <cp:category/>
</cp:coreProperties>
</file>