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5987CB8D-3561-4C64-BB3F-632BABE12C0C}" xr6:coauthVersionLast="47" xr6:coauthVersionMax="47" xr10:uidLastSave="{00000000-0000-0000-0000-000000000000}"/>
  <workbookProtection workbookAlgorithmName="SHA-512" workbookHashValue="I8WNR23WqFqFT9MPwNOAYKBRWph0zX0YxwiqqIOGDNryBAgXvL0BdF47aG/tCyjv4zhQIAcoeO2r6hGFHW6RXA==" workbookSaltValue="jCqKHrLvgdY9VzuV4NN5/A=="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AL8" i="4" s="1"/>
  <c r="R6" i="5"/>
  <c r="AD10" i="4" s="1"/>
  <c r="Q6" i="5"/>
  <c r="P6" i="5"/>
  <c r="O6" i="5"/>
  <c r="N6" i="5"/>
  <c r="M6" i="5"/>
  <c r="AD8" i="4" s="1"/>
  <c r="L6" i="5"/>
  <c r="W8" i="4" s="1"/>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BB10" i="4"/>
  <c r="W10" i="4"/>
  <c r="P10" i="4"/>
  <c r="I10" i="4"/>
  <c r="B10" i="4"/>
  <c r="P8" i="4"/>
  <c r="I8" i="4"/>
  <c r="B8" i="4"/>
  <c r="B6" i="4"/>
</calcChain>
</file>

<file path=xl/sharedStrings.xml><?xml version="1.0" encoding="utf-8"?>
<sst xmlns="http://schemas.openxmlformats.org/spreadsheetml/2006/main" count="236" uniqueCount="118">
  <si>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</si>
  <si>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</si>
  <si>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</si>
  <si>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</si>
  <si>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</si>
  <si>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</si>
  <si>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</si>
  <si>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</si>
  <si>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</si>
  <si>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</si>
  <si>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</si>
  <si>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</si>
  <si>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</si>
  <si>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</si>
  <si>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</si>
  <si>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</si>
  <si>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</si>
  <si>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</si>
  <si>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</si>
  <si>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</si>
  <si>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</si>
  <si>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</si>
  <si>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</si>
  <si>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</si>
  <si>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</si>
  <si>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</si>
  <si>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</si>
  <si>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</si>
  <si>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</si>
  <si>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</si>
  <si>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</si>
  <si>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</si>
  <si>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</si>
  <si>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</si>
  <si>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</si>
  <si>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</si>
  <si>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</si>
  <si>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</si>
  <si>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</si>
  <si>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</si>
  <si>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</si>
  <si>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</si>
  <si>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</si>
  <si>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</si>
  <si>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</si>
  <si>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</si>
  <si>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</si>
  <si>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</si>
  <si>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</si>
  <si>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</si>
  <si>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</si>
  <si>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</si>
  <si>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</si>
  <si>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</si>
  <si>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</si>
  <si>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</si>
  <si>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</si>
  <si>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</si>
  <si>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</si>
  <si>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</si>
  <si>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</si>
  <si>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</si>
  <si>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</si>
  <si>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</si>
  <si>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</si>
  <si>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</si>
  <si>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</si>
  <si>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</si>
  <si>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</si>
  <si>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</si>
  <si>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</si>
  <si>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</si>
  <si>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</si>
  <si>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</si>
  <si>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</si>
  <si>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</si>
  <si>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</si>
  <si>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</si>
  <si>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</si>
  <si>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</si>
  <si>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</si>
  <si>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</si>
  <si>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</si>
  <si>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</si>
  <si>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</si>
  <si>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</si>
  <si>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</si>
  <si>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</si>
  <si>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</si>
  <si>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</si>
  <si>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</si>
  <si>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</si>
  <si>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</si>
  <si>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</si>
  <si>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</si>
  <si>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</si>
  <si>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板倉町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</si>
  <si>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</si>
  <si>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</si>
  <si>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</si>
  <si>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</si>
  <si>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</si>
  <si>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</si>
  <si>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</si>
  <si>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</si>
  <si>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</si>
  <si>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</si>
  <si>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</si>
  <si>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</si>
  <si>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</si>
  <si>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</si>
  <si>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</si>
  <si>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</si>
  <si>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</si>
  <si>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</si>
  <si>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下水道事業については、群馬県企業局が分譲する板倉ニュータウン区域のみに供用しており、事業経営はニュータウンの販売状況に影響されてしまう特殊事情がある。
有収水量及び下水道使用料収入は、令和2年度を増加のピークとして大口使用者の撤退や節水機器の普及、人口減少等により使用量減が影響し、減少に転じている。経営健全化のため、更なる経費削減や下水道使用料の改定を検討しなければならない。
また、令和6年度からの企業会計移行にあわせ、経営戦略の改定を予定しており、経営の効率化を図っていく。</t>
    <rPh sb="116" eb="118">
      <t>セッスイ</t>
    </rPh>
    <rPh sb="118" eb="120">
      <t>キキ</t>
    </rPh>
    <rPh sb="121" eb="123">
      <t>フキュウ</t>
    </rPh>
    <rPh sb="124" eb="126">
      <t>ジンコウ</t>
    </rPh>
    <rPh sb="126" eb="128">
      <t>ゲンショウ</t>
    </rPh>
    <phoneticPr fontId="4"/>
  </si>
  <si>
    <t>「収益的収支比率」は前年度比で25.64%減の84.78%となった。これは、令和6年度から企業会計へ移行したことに伴う打切決算による下水道使用料収入の減と、企業会計移行に向けたシステム導入による支出の増が主因であり、例年に比べて低くなっているが、一時的なものと考えられる。
「企業債残高対事業規模比率」は、分子の企業債残高から一般会計負担金を差し引くため0.00%となっている。令和1年度決算に数値が入っているのは報告数値の誤りであり、本来は0.00%が正しい。起債償還のピークは過ぎており年々減少していく傾向にあるが、償還金は一般会計からの繰入金で賄っており、状況に変化はない。
「経費回収率」は対前年度比で15.6%減であるが、大口下水道使用者の東洋大学撤退によるところが大きい。なお、今後も人口減少や節水機器の普及が進むことで、経営指標の悪化が想定される。「汚水処理原価」は対前年度比で9.93円増であるが、こちらも企業会計移行に向けたシステム導入費用の増加が主因であり、一時的なものと考えられる。
「施設利用率」は前年度比で1.06%減であり、類似団体平均値と比較しても7.6%低い。これは、施設建設時の当初計画から現状の処理区域へと変更（縮小）したことが影響している。「水洗化率」は100.00%を維持している。これは、群馬県企業局が分譲する板倉ニュータウンのみを処理区としており、公共マスを整備してから分譲しているためである。</t>
    <rPh sb="338" eb="339">
      <t>オオ</t>
    </rPh>
    <phoneticPr fontId="4"/>
  </si>
  <si>
    <t>施設は、供用開始から25年以上が経過し、老朽化による処理場設備の修繕が増加している。ストックマネジメント計画（簡易版）は策定済みであるが、より効率的で計画的な改修を行うためにストックマネジメント計画（詳細版）を早急に策定し、費用負担を抑えながら改修を行う方針である。
管渠は、管路については耐用年数に対して経過年数が少ないため修繕は発生していないが、不明水の流入が増加していると考えられるため、調査を行う必要がある。一部の人孔については修繕を必要とする箇所が出てきているため、定期的な点検調査を実施し、適切に維持していく方針である。</t>
    <rPh sb="182" eb="184">
      <t>ゾウカ</t>
    </rPh>
    <rPh sb="197" eb="199">
      <t>チョウサ</t>
    </rPh>
    <rPh sb="200" eb="201">
      <t>オコナ</t>
    </rPh>
    <rPh sb="202" eb="204">
      <t>ヒツヨウ</t>
    </rPh>
    <rPh sb="244" eb="246">
      <t>チョウサ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</si>
</sst>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0D-4AAB-83FC-0FE0636FD98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0.32</c:v>
                </c:pt>
                <c:pt idx="2">
                  <c:v>0.1</c:v>
                </c:pt>
                <c:pt idx="3">
                  <c:v>0.09</c:v>
                </c:pt>
                <c:pt idx="4">
                  <c:v>0.1</c:v>
                </c:pt>
              </c:numCache>
            </c:numRef>
          </c:val>
          <c:smooth val="0"/>
          <c:extLst>
            <c:ext xmlns:c16="http://schemas.microsoft.com/office/drawing/2014/chart" uri="{C3380CC4-5D6E-409C-BE32-E72D297353CC}">
              <c16:uniqueId val="{00000001-180D-4AAB-83FC-0FE0636FD98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38.89</c:v>
                </c:pt>
                <c:pt idx="1">
                  <c:v>43.23</c:v>
                </c:pt>
                <c:pt idx="2">
                  <c:v>41.49</c:v>
                </c:pt>
                <c:pt idx="3">
                  <c:v>41.49</c:v>
                </c:pt>
                <c:pt idx="4">
                  <c:v>40.43</c:v>
                </c:pt>
              </c:numCache>
            </c:numRef>
          </c:val>
          <c:extLst>
            <c:ext xmlns:c16="http://schemas.microsoft.com/office/drawing/2014/chart" uri="{C3380CC4-5D6E-409C-BE32-E72D297353CC}">
              <c16:uniqueId val="{00000000-FBEF-4E14-A3CA-080FFB54FE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49.27</c:v>
                </c:pt>
                <c:pt idx="1">
                  <c:v>49.47</c:v>
                </c:pt>
                <c:pt idx="2">
                  <c:v>48.19</c:v>
                </c:pt>
                <c:pt idx="3">
                  <c:v>47.32</c:v>
                </c:pt>
                <c:pt idx="4">
                  <c:v>48.03</c:v>
                </c:pt>
              </c:numCache>
            </c:numRef>
          </c:val>
          <c:smooth val="0"/>
          <c:extLst>
            <c:ext xmlns:c16="http://schemas.microsoft.com/office/drawing/2014/chart" uri="{C3380CC4-5D6E-409C-BE32-E72D297353CC}">
              <c16:uniqueId val="{00000001-FBEF-4E14-A3CA-080FFB54FE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AD2-4A3B-AEDB-9B77D701316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83.16</c:v>
                </c:pt>
                <c:pt idx="1">
                  <c:v>82.06</c:v>
                </c:pt>
                <c:pt idx="2">
                  <c:v>82.26</c:v>
                </c:pt>
                <c:pt idx="3">
                  <c:v>81.33</c:v>
                </c:pt>
                <c:pt idx="4">
                  <c:v>80.95</c:v>
                </c:pt>
              </c:numCache>
            </c:numRef>
          </c:val>
          <c:smooth val="0"/>
          <c:extLst>
            <c:ext xmlns:c16="http://schemas.microsoft.com/office/drawing/2014/chart" uri="{C3380CC4-5D6E-409C-BE32-E72D297353CC}">
              <c16:uniqueId val="{00000001-FAD2-4A3B-AEDB-9B77D701316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105.83</c:v>
                </c:pt>
                <c:pt idx="1">
                  <c:v>97.91</c:v>
                </c:pt>
                <c:pt idx="2">
                  <c:v>94.84</c:v>
                </c:pt>
                <c:pt idx="3">
                  <c:v>110.42</c:v>
                </c:pt>
                <c:pt idx="4">
                  <c:v>84.78</c:v>
                </c:pt>
              </c:numCache>
            </c:numRef>
          </c:val>
          <c:extLst>
            <c:ext xmlns:c16="http://schemas.microsoft.com/office/drawing/2014/chart" uri="{C3380CC4-5D6E-409C-BE32-E72D297353CC}">
              <c16:uniqueId val="{00000000-B90B-4D01-AC74-D4539ACB886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0B-4D01-AC74-D4539ACB886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EE1-442F-B4B5-DA9D341DBA7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E1-442F-B4B5-DA9D341DBA7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A2-4822-AA85-7C8FB5A96BA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A2-4822-AA85-7C8FB5A96BA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A1-44C8-9646-A8392F36D75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A1-44C8-9646-A8392F36D75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E4-4DBB-8472-364396F14C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E4-4DBB-8472-364396F14C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916.39</c:v>
                </c:pt>
                <c:pt idx="1">
                  <c:v>0</c:v>
                </c:pt>
                <c:pt idx="2">
                  <c:v>0</c:v>
                </c:pt>
                <c:pt idx="3">
                  <c:v>0</c:v>
                </c:pt>
                <c:pt idx="4">
                  <c:v>0</c:v>
                </c:pt>
              </c:numCache>
            </c:numRef>
          </c:val>
          <c:extLst>
            <c:ext xmlns:c16="http://schemas.microsoft.com/office/drawing/2014/chart" uri="{C3380CC4-5D6E-409C-BE32-E72D297353CC}">
              <c16:uniqueId val="{00000000-4732-42A4-AE17-1467DD030C5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1130.42</c:v>
                </c:pt>
                <c:pt idx="1">
                  <c:v>1245.0999999999999</c:v>
                </c:pt>
                <c:pt idx="2">
                  <c:v>1108.8</c:v>
                </c:pt>
                <c:pt idx="3">
                  <c:v>1194.56</c:v>
                </c:pt>
                <c:pt idx="4">
                  <c:v>1174.6099999999999</c:v>
                </c:pt>
              </c:numCache>
            </c:numRef>
          </c:val>
          <c:smooth val="0"/>
          <c:extLst>
            <c:ext xmlns:c16="http://schemas.microsoft.com/office/drawing/2014/chart" uri="{C3380CC4-5D6E-409C-BE32-E72D297353CC}">
              <c16:uniqueId val="{00000001-4732-42A4-AE17-1467DD030C5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77.739999999999995</c:v>
                </c:pt>
                <c:pt idx="1">
                  <c:v>97.06</c:v>
                </c:pt>
                <c:pt idx="2">
                  <c:v>79.069999999999993</c:v>
                </c:pt>
                <c:pt idx="3">
                  <c:v>74.849999999999994</c:v>
                </c:pt>
                <c:pt idx="4">
                  <c:v>59.25</c:v>
                </c:pt>
              </c:numCache>
            </c:numRef>
          </c:val>
          <c:extLst>
            <c:ext xmlns:c16="http://schemas.microsoft.com/office/drawing/2014/chart" uri="{C3380CC4-5D6E-409C-BE32-E72D297353CC}">
              <c16:uniqueId val="{00000000-49D1-4720-B41B-2F9B4953383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74.17</c:v>
                </c:pt>
                <c:pt idx="1">
                  <c:v>79.77</c:v>
                </c:pt>
                <c:pt idx="2">
                  <c:v>79.63</c:v>
                </c:pt>
                <c:pt idx="3">
                  <c:v>76.78</c:v>
                </c:pt>
                <c:pt idx="4">
                  <c:v>75.41</c:v>
                </c:pt>
              </c:numCache>
            </c:numRef>
          </c:val>
          <c:smooth val="0"/>
          <c:extLst>
            <c:ext xmlns:c16="http://schemas.microsoft.com/office/drawing/2014/chart" uri="{C3380CC4-5D6E-409C-BE32-E72D297353CC}">
              <c16:uniqueId val="{00000001-49D1-4720-B41B-2F9B4953383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272.94</c:v>
                </c:pt>
                <c:pt idx="1">
                  <c:v>220.96</c:v>
                </c:pt>
                <c:pt idx="2">
                  <c:v>269.93</c:v>
                </c:pt>
                <c:pt idx="3">
                  <c:v>284.47000000000003</c:v>
                </c:pt>
                <c:pt idx="4">
                  <c:v>294.39999999999998</c:v>
                </c:pt>
              </c:numCache>
            </c:numRef>
          </c:val>
          <c:extLst>
            <c:ext xmlns:c16="http://schemas.microsoft.com/office/drawing/2014/chart" uri="{C3380CC4-5D6E-409C-BE32-E72D297353CC}">
              <c16:uniqueId val="{00000000-EE82-4990-88A1-908AD54E3EC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230.95</c:v>
                </c:pt>
                <c:pt idx="1">
                  <c:v>214.56</c:v>
                </c:pt>
                <c:pt idx="2">
                  <c:v>213.66</c:v>
                </c:pt>
                <c:pt idx="3">
                  <c:v>224.31</c:v>
                </c:pt>
                <c:pt idx="4">
                  <c:v>223.48</c:v>
                </c:pt>
              </c:numCache>
            </c:numRef>
          </c:val>
          <c:smooth val="0"/>
          <c:extLst>
            <c:ext xmlns:c16="http://schemas.microsoft.com/office/drawing/2014/chart" uri="{C3380CC4-5D6E-409C-BE32-E72D297353CC}">
              <c16:uniqueId val="{00000001-EE82-4990-88A1-908AD54E3EC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板倉町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13747</v>
      </c>
      <c r="AM8" s="41"/>
      <c r="AN8" s="41"/>
      <c r="AO8" s="41"/>
      <c r="AP8" s="41"/>
      <c r="AQ8" s="41"/>
      <c r="AR8" s="41"/>
      <c r="AS8" s="41"/>
      <c r="AT8" s="34">
        <f>データ!T6</f>
        <v>41.86</v>
      </c>
      <c r="AU8" s="34"/>
      <c r="AV8" s="34"/>
      <c r="AW8" s="34"/>
      <c r="AX8" s="34"/>
      <c r="AY8" s="34"/>
      <c r="AZ8" s="34"/>
      <c r="BA8" s="34"/>
      <c r="BB8" s="34">
        <f>データ!U6</f>
        <v>328.4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17.329999999999998</v>
      </c>
      <c r="Q10" s="34"/>
      <c r="R10" s="34"/>
      <c r="S10" s="34"/>
      <c r="T10" s="34"/>
      <c r="U10" s="34"/>
      <c r="V10" s="34"/>
      <c r="W10" s="34">
        <f>データ!Q6</f>
        <v>85.75</v>
      </c>
      <c r="X10" s="34"/>
      <c r="Y10" s="34"/>
      <c r="Z10" s="34"/>
      <c r="AA10" s="34"/>
      <c r="AB10" s="34"/>
      <c r="AC10" s="34"/>
      <c r="AD10" s="41">
        <f>データ!R6</f>
        <v>3630</v>
      </c>
      <c r="AE10" s="41"/>
      <c r="AF10" s="41"/>
      <c r="AG10" s="41"/>
      <c r="AH10" s="41"/>
      <c r="AI10" s="41"/>
      <c r="AJ10" s="41"/>
      <c r="AK10" s="2"/>
      <c r="AL10" s="41">
        <f>データ!V6</f>
        <v>2357</v>
      </c>
      <c r="AM10" s="41"/>
      <c r="AN10" s="41"/>
      <c r="AO10" s="41"/>
      <c r="AP10" s="41"/>
      <c r="AQ10" s="41"/>
      <c r="AR10" s="41"/>
      <c r="AS10" s="41"/>
      <c r="AT10" s="34">
        <f>データ!W6</f>
        <v>1.47</v>
      </c>
      <c r="AU10" s="34"/>
      <c r="AV10" s="34"/>
      <c r="AW10" s="34"/>
      <c r="AX10" s="34"/>
      <c r="AY10" s="34"/>
      <c r="AZ10" s="34"/>
      <c r="BA10" s="34"/>
      <c r="BB10" s="34">
        <f>データ!X6</f>
        <v>1603.4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43</v>
      </c>
      <c r="N86" s="12" t="s">
        <v>43</v>
      </c>
      <c r="O86" s="12" t="str">
        <f>データ!EO6</f>
        <v>【0.22】</v>
      </c>
    </row>
  </sheetData>
  <sheetProtection algorithmName="SHA-512" hashValue="71073xwsTpYEZASE2olcB8vvyb6lgEyyomz2VtLBJmddD4Sf+8RooUVazggWe4YeLj4js6XDBxoc0p5gd6CrIQ==" saltValue="c+6mvUCfs9ZFFQk6uQetz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105210</v>
      </c>
      <c r="D6" s="19">
        <f t="shared" si="3"/>
        <v>47</v>
      </c>
      <c r="E6" s="19">
        <f t="shared" si="3"/>
        <v>17</v>
      </c>
      <c r="F6" s="19">
        <f t="shared" si="3"/>
        <v>1</v>
      </c>
      <c r="G6" s="19">
        <f t="shared" si="3"/>
        <v>0</v>
      </c>
      <c r="H6" s="19" t="str">
        <f t="shared" si="3"/>
        <v>群馬県　板倉町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17.329999999999998</v>
      </c>
      <c r="Q6" s="20">
        <f t="shared" si="3"/>
        <v>85.75</v>
      </c>
      <c r="R6" s="20">
        <f t="shared" si="3"/>
        <v>3630</v>
      </c>
      <c r="S6" s="20">
        <f t="shared" si="3"/>
        <v>13747</v>
      </c>
      <c r="T6" s="20">
        <f t="shared" si="3"/>
        <v>41.86</v>
      </c>
      <c r="U6" s="20">
        <f t="shared" si="3"/>
        <v>328.4</v>
      </c>
      <c r="V6" s="20">
        <f t="shared" si="3"/>
        <v>2357</v>
      </c>
      <c r="W6" s="20">
        <f t="shared" si="3"/>
        <v>1.47</v>
      </c>
      <c r="X6" s="20">
        <f t="shared" si="3"/>
        <v>1603.4</v>
      </c>
      <c r="Y6" s="21">
        <f>IF(Y7="",NA(),Y7)</f>
        <v>105.83</v>
      </c>
      <c r="Z6" s="21">
        <f t="shared" ref="Z6:AH6" si="4">IF(Z7="",NA(),Z7)</f>
        <v>97.91</v>
      </c>
      <c r="AA6" s="21">
        <f t="shared" si="4"/>
        <v>94.84</v>
      </c>
      <c r="AB6" s="21">
        <f t="shared" si="4"/>
        <v>110.42</v>
      </c>
      <c r="AC6" s="21">
        <f t="shared" si="4"/>
        <v>84.78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916.39</v>
      </c>
      <c r="BG6" s="20">
        <f t="shared" ref="BG6:BO6" si="7">IF(BG7="",NA(),BG7)</f>
        <v>0</v>
      </c>
      <c r="BH6" s="20">
        <f t="shared" si="7"/>
        <v>0</v>
      </c>
      <c r="BI6" s="20">
        <f t="shared" si="7"/>
        <v>0</v>
      </c>
      <c r="BJ6" s="20">
        <f t="shared" si="7"/>
        <v>0</v>
      </c>
      <c r="BK6" s="21">
        <f t="shared" si="7"/>
        <v>1130.42</v>
      </c>
      <c r="BL6" s="21">
        <f t="shared" si="7"/>
        <v>1245.0999999999999</v>
      </c>
      <c r="BM6" s="21">
        <f t="shared" si="7"/>
        <v>1108.8</v>
      </c>
      <c r="BN6" s="21">
        <f t="shared" si="7"/>
        <v>1194.56</v>
      </c>
      <c r="BO6" s="21">
        <f t="shared" si="7"/>
        <v>1174.6099999999999</v>
      </c>
      <c r="BP6" s="20" t="str">
        <f>IF(BP7="","",IF(BP7="-","【-】","【"&amp;SUBSTITUTE(TEXT(BP7,"#,##0.00"),"-","△")&amp;"】"))</f>
        <v>【630.82】</v>
      </c>
      <c r="BQ6" s="21">
        <f>IF(BQ7="",NA(),BQ7)</f>
        <v>77.739999999999995</v>
      </c>
      <c r="BR6" s="21">
        <f t="shared" ref="BR6:BZ6" si="8">IF(BR7="",NA(),BR7)</f>
        <v>97.06</v>
      </c>
      <c r="BS6" s="21">
        <f t="shared" si="8"/>
        <v>79.069999999999993</v>
      </c>
      <c r="BT6" s="21">
        <f t="shared" si="8"/>
        <v>74.849999999999994</v>
      </c>
      <c r="BU6" s="21">
        <f t="shared" si="8"/>
        <v>59.25</v>
      </c>
      <c r="BV6" s="21">
        <f t="shared" si="8"/>
        <v>74.17</v>
      </c>
      <c r="BW6" s="21">
        <f t="shared" si="8"/>
        <v>79.77</v>
      </c>
      <c r="BX6" s="21">
        <f t="shared" si="8"/>
        <v>79.63</v>
      </c>
      <c r="BY6" s="21">
        <f t="shared" si="8"/>
        <v>76.78</v>
      </c>
      <c r="BZ6" s="21">
        <f t="shared" si="8"/>
        <v>75.41</v>
      </c>
      <c r="CA6" s="20" t="str">
        <f>IF(CA7="","",IF(CA7="-","【-】","【"&amp;SUBSTITUTE(TEXT(CA7,"#,##0.00"),"-","△")&amp;"】"))</f>
        <v>【97.81】</v>
      </c>
      <c r="CB6" s="21">
        <f>IF(CB7="",NA(),CB7)</f>
        <v>272.94</v>
      </c>
      <c r="CC6" s="21">
        <f t="shared" ref="CC6:CK6" si="9">IF(CC7="",NA(),CC7)</f>
        <v>220.96</v>
      </c>
      <c r="CD6" s="21">
        <f t="shared" si="9"/>
        <v>269.93</v>
      </c>
      <c r="CE6" s="21">
        <f t="shared" si="9"/>
        <v>284.47000000000003</v>
      </c>
      <c r="CF6" s="21">
        <f t="shared" si="9"/>
        <v>294.39999999999998</v>
      </c>
      <c r="CG6" s="21">
        <f t="shared" si="9"/>
        <v>230.95</v>
      </c>
      <c r="CH6" s="21">
        <f t="shared" si="9"/>
        <v>214.56</v>
      </c>
      <c r="CI6" s="21">
        <f t="shared" si="9"/>
        <v>213.66</v>
      </c>
      <c r="CJ6" s="21">
        <f t="shared" si="9"/>
        <v>224.31</v>
      </c>
      <c r="CK6" s="21">
        <f t="shared" si="9"/>
        <v>223.48</v>
      </c>
      <c r="CL6" s="20" t="str">
        <f>IF(CL7="","",IF(CL7="-","【-】","【"&amp;SUBSTITUTE(TEXT(CL7,"#,##0.00"),"-","△")&amp;"】"))</f>
        <v>【138.75】</v>
      </c>
      <c r="CM6" s="21">
        <f>IF(CM7="",NA(),CM7)</f>
        <v>38.89</v>
      </c>
      <c r="CN6" s="21">
        <f t="shared" ref="CN6:CV6" si="10">IF(CN7="",NA(),CN7)</f>
        <v>43.23</v>
      </c>
      <c r="CO6" s="21">
        <f t="shared" si="10"/>
        <v>41.49</v>
      </c>
      <c r="CP6" s="21">
        <f t="shared" si="10"/>
        <v>41.49</v>
      </c>
      <c r="CQ6" s="21">
        <f t="shared" si="10"/>
        <v>40.43</v>
      </c>
      <c r="CR6" s="21">
        <f t="shared" si="10"/>
        <v>49.27</v>
      </c>
      <c r="CS6" s="21">
        <f t="shared" si="10"/>
        <v>49.47</v>
      </c>
      <c r="CT6" s="21">
        <f t="shared" si="10"/>
        <v>48.19</v>
      </c>
      <c r="CU6" s="21">
        <f t="shared" si="10"/>
        <v>47.32</v>
      </c>
      <c r="CV6" s="21">
        <f t="shared" si="10"/>
        <v>48.03</v>
      </c>
      <c r="CW6" s="20" t="str">
        <f>IF(CW7="","",IF(CW7="-","【-】","【"&amp;SUBSTITUTE(TEXT(CW7,"#,##0.00"),"-","△")&amp;"】"))</f>
        <v>【58.94】</v>
      </c>
      <c r="CX6" s="21">
        <f>IF(CX7="",NA(),CX7)</f>
        <v>100</v>
      </c>
      <c r="CY6" s="21">
        <f t="shared" ref="CY6:DG6" si="11">IF(CY7="",NA(),CY7)</f>
        <v>100</v>
      </c>
      <c r="CZ6" s="21">
        <f t="shared" si="11"/>
        <v>100</v>
      </c>
      <c r="DA6" s="21">
        <f t="shared" si="11"/>
        <v>100</v>
      </c>
      <c r="DB6" s="21">
        <f t="shared" si="11"/>
        <v>100</v>
      </c>
      <c r="DC6" s="21">
        <f t="shared" si="11"/>
        <v>83.16</v>
      </c>
      <c r="DD6" s="21">
        <f t="shared" si="11"/>
        <v>82.06</v>
      </c>
      <c r="DE6" s="21">
        <f t="shared" si="11"/>
        <v>82.26</v>
      </c>
      <c r="DF6" s="21">
        <f t="shared" si="11"/>
        <v>81.33</v>
      </c>
      <c r="DG6" s="21">
        <f t="shared" si="11"/>
        <v>80.95</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0.32</v>
      </c>
      <c r="EL6" s="21">
        <f t="shared" si="14"/>
        <v>0.1</v>
      </c>
      <c r="EM6" s="21">
        <f t="shared" si="14"/>
        <v>0.09</v>
      </c>
      <c r="EN6" s="21">
        <f t="shared" si="14"/>
        <v>0.1</v>
      </c>
      <c r="EO6" s="20" t="str">
        <f>IF(EO7="","",IF(EO7="-","【-】","【"&amp;SUBSTITUTE(TEXT(EO7,"#,##0.00"),"-","△")&amp;"】"))</f>
        <v>【0.22】</v>
      </c>
    </row>
    <row r="7" spans="1:145" s="22" customFormat="1" x14ac:dyDescent="0.2">
      <c r="A7" s="14"/>
      <c r="B7" s="23">
        <v>2023</v>
      </c>
      <c r="C7" s="23">
        <v>105210</v>
      </c>
      <c r="D7" s="23">
        <v>47</v>
      </c>
      <c r="E7" s="23">
        <v>17</v>
      </c>
      <c r="F7" s="23">
        <v>1</v>
      </c>
      <c r="G7" s="23">
        <v>0</v>
      </c>
      <c r="H7" s="23" t="s">
        <v>96</v>
      </c>
      <c r="I7" s="23" t="s">
        <v>97</v>
      </c>
      <c r="J7" s="23" t="s">
        <v>98</v>
      </c>
      <c r="K7" s="23" t="s">
        <v>99</v>
      </c>
      <c r="L7" s="23" t="s">
        <v>100</v>
      </c>
      <c r="M7" s="23" t="s">
        <v>101</v>
      </c>
      <c r="N7" s="24" t="s">
        <v>102</v>
      </c>
      <c r="O7" s="24" t="s">
        <v>103</v>
      </c>
      <c r="P7" s="24">
        <v>17.329999999999998</v>
      </c>
      <c r="Q7" s="24">
        <v>85.75</v>
      </c>
      <c r="R7" s="24">
        <v>3630</v>
      </c>
      <c r="S7" s="24">
        <v>13747</v>
      </c>
      <c r="T7" s="24">
        <v>41.86</v>
      </c>
      <c r="U7" s="24">
        <v>328.4</v>
      </c>
      <c r="V7" s="24">
        <v>2357</v>
      </c>
      <c r="W7" s="24">
        <v>1.47</v>
      </c>
      <c r="X7" s="24">
        <v>1603.4</v>
      </c>
      <c r="Y7" s="24">
        <v>105.83</v>
      </c>
      <c r="Z7" s="24">
        <v>97.91</v>
      </c>
      <c r="AA7" s="24">
        <v>94.84</v>
      </c>
      <c r="AB7" s="24">
        <v>110.42</v>
      </c>
      <c r="AC7" s="24">
        <v>84.78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916.39</v>
      </c>
      <c r="BG7" s="24">
        <v>0</v>
      </c>
      <c r="BH7" s="24">
        <v>0</v>
      </c>
      <c r="BI7" s="24">
        <v>0</v>
      </c>
      <c r="BJ7" s="24">
        <v>0</v>
      </c>
      <c r="BK7" s="24">
        <v>1130.42</v>
      </c>
      <c r="BL7" s="24">
        <v>1245.0999999999999</v>
      </c>
      <c r="BM7" s="24">
        <v>1108.8</v>
      </c>
      <c r="BN7" s="24">
        <v>1194.56</v>
      </c>
      <c r="BO7" s="24">
        <v>1174.6099999999999</v>
      </c>
      <c r="BP7" s="24">
        <v>630.82000000000005</v>
      </c>
      <c r="BQ7" s="24">
        <v>77.739999999999995</v>
      </c>
      <c r="BR7" s="24">
        <v>97.06</v>
      </c>
      <c r="BS7" s="24">
        <v>79.069999999999993</v>
      </c>
      <c r="BT7" s="24">
        <v>74.849999999999994</v>
      </c>
      <c r="BU7" s="24">
        <v>59.25</v>
      </c>
      <c r="BV7" s="24">
        <v>74.17</v>
      </c>
      <c r="BW7" s="24">
        <v>79.77</v>
      </c>
      <c r="BX7" s="24">
        <v>79.63</v>
      </c>
      <c r="BY7" s="24">
        <v>76.78</v>
      </c>
      <c r="BZ7" s="24">
        <v>75.41</v>
      </c>
      <c r="CA7" s="24">
        <v>97.81</v>
      </c>
      <c r="CB7" s="24">
        <v>272.94</v>
      </c>
      <c r="CC7" s="24">
        <v>220.96</v>
      </c>
      <c r="CD7" s="24">
        <v>269.93</v>
      </c>
      <c r="CE7" s="24">
        <v>284.47000000000003</v>
      </c>
      <c r="CF7" s="24">
        <v>294.39999999999998</v>
      </c>
      <c r="CG7" s="24">
        <v>230.95</v>
      </c>
      <c r="CH7" s="24">
        <v>214.56</v>
      </c>
      <c r="CI7" s="24">
        <v>213.66</v>
      </c>
      <c r="CJ7" s="24">
        <v>224.31</v>
      </c>
      <c r="CK7" s="24">
        <v>223.48</v>
      </c>
      <c r="CL7" s="24">
        <v>138.75</v>
      </c>
      <c r="CM7" s="24">
        <v>38.89</v>
      </c>
      <c r="CN7" s="24">
        <v>43.23</v>
      </c>
      <c r="CO7" s="24">
        <v>41.49</v>
      </c>
      <c r="CP7" s="24">
        <v>41.49</v>
      </c>
      <c r="CQ7" s="24">
        <v>40.43</v>
      </c>
      <c r="CR7" s="24">
        <v>49.27</v>
      </c>
      <c r="CS7" s="24">
        <v>49.47</v>
      </c>
      <c r="CT7" s="24">
        <v>48.19</v>
      </c>
      <c r="CU7" s="24">
        <v>47.32</v>
      </c>
      <c r="CV7" s="24">
        <v>48.03</v>
      </c>
      <c r="CW7" s="24">
        <v>58.94</v>
      </c>
      <c r="CX7" s="24">
        <v>100</v>
      </c>
      <c r="CY7" s="24">
        <v>100</v>
      </c>
      <c r="CZ7" s="24">
        <v>100</v>
      </c>
      <c r="DA7" s="24">
        <v>100</v>
      </c>
      <c r="DB7" s="24">
        <v>100</v>
      </c>
      <c r="DC7" s="24">
        <v>83.16</v>
      </c>
      <c r="DD7" s="24">
        <v>82.06</v>
      </c>
      <c r="DE7" s="24">
        <v>82.26</v>
      </c>
      <c r="DF7" s="24">
        <v>81.33</v>
      </c>
      <c r="DG7" s="24">
        <v>80.95</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0.32</v>
      </c>
      <c r="EL7" s="24">
        <v>0.1</v>
      </c>
      <c r="EM7" s="24">
        <v>0.09</v>
      </c>
      <c r="EN7" s="24">
        <v>0.1</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2025-02-17T04:37:01Z</cp:lastPrinted>
  <dcterms:created xsi:type="dcterms:W3CDTF">2025-01-24T07:28:12Z</dcterms:created>
  <dcterms:modified xsi:type="dcterms:W3CDTF">2025-02-27T07:14:46Z</dcterms:modified>
  <cp:category/>
</cp:coreProperties>
</file>