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.36.23\地方債係\09-公営企業\Ⅰ_公営企業決算調査\07経営比較分析表\R06（R5決算）\04_団体から\"/>
    </mc:Choice>
  </mc:AlternateContent>
  <xr:revisionPtr revIDLastSave="0" documentId="13_ncr:1_{A279776C-1576-43AA-BDC4-6DA6595EE570}" xr6:coauthVersionLast="47" xr6:coauthVersionMax="47" xr10:uidLastSave="{00000000-0000-0000-0000-000000000000}"/>
  <workbookProtection workbookAlgorithmName="SHA-512" workbookHashValue="LYlMFFD35W59UAorZVxJLgps90blOHkj6Vfs5PRmj6sF8qJ9y61nZ0OjxDP8xBAGHpOiZzdphtbVryjbQTvN2A==" workbookSaltValue="9lhWAOvCoKaxD98CKS+92A==" workbookSpinCount="100000" lockStructure="1"/>
  <bookViews>
    <workbookView xWindow="-110" yWindow="-110" windowWidth="19420" windowHeight="104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L8" i="4" s="1"/>
  <c r="R6" i="5"/>
  <c r="Q6" i="5"/>
  <c r="W10" i="4" s="1"/>
  <c r="P6" i="5"/>
  <c r="O6" i="5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J85" i="4"/>
  <c r="I85" i="4"/>
  <c r="H85" i="4"/>
  <c r="BB10" i="4"/>
  <c r="AT10" i="4"/>
  <c r="AL10" i="4"/>
  <c r="AD10" i="4"/>
  <c r="P10" i="4"/>
  <c r="I10" i="4"/>
  <c r="BB8" i="4"/>
  <c r="AT8" i="4"/>
  <c r="W8" i="4"/>
  <c r="P8" i="4"/>
  <c r="B6" i="4"/>
</calcChain>
</file>

<file path=xl/sharedStrings.xml><?xml version="1.0" encoding="utf-8"?>
<sst xmlns="http://schemas.openxmlformats.org/spreadsheetml/2006/main" count="271" uniqueCount="115">
  <si>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</si>
  <si>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</si>
  <si>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</si>
  <si>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</si>
  <si>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</si>
  <si>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</si>
  <si>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</si>
  <si>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</si>
  <si>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</si>
  <si>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</si>
  <si>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</si>
  <si>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</si>
  <si>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</si>
  <si>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</si>
  <si>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</si>
  <si>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</si>
  <si>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</si>
  <si>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</si>
  <si>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</si>
  <si>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</si>
  <si>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</si>
  <si>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</si>
  <si>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</si>
  <si>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</si>
  <si>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</si>
  <si>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</si>
  <si>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</si>
  <si>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</si>
  <si>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</si>
  <si>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</si>
  <si>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</si>
  <si>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</si>
  <si>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</si>
  <si>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</si>
  <si>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</si>
  <si>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</si>
  <si>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</si>
  <si>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</si>
  <si>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</si>
  <si>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</si>
  <si>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</si>
  <si>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</si>
  <si>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</si>
  <si>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</si>
  <si>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</si>
  <si>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</si>
  <si>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</si>
  <si>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</si>
  <si>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</si>
  <si>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</si>
  <si>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</si>
  <si>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</si>
  <si>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</si>
  <si>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</si>
  <si>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</si>
  <si>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</si>
  <si>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</si>
  <si>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</si>
  <si>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</si>
  <si>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</si>
  <si>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</si>
  <si>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</si>
  <si>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</si>
  <si>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</si>
  <si>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</si>
  <si>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</si>
  <si>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</si>
  <si>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</si>
  <si>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</si>
  <si>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</si>
  <si>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</si>
  <si>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</si>
  <si>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</si>
  <si>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</si>
  <si>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</si>
  <si>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</si>
  <si>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</si>
  <si>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</si>
  <si>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</si>
  <si>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</si>
  <si>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</si>
  <si>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</si>
  <si>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</si>
  <si>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</si>
  <si>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</si>
  <si>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</si>
  <si>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</si>
  <si>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</si>
  <si>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</si>
  <si>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</si>
  <si>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</si>
  <si>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</si>
  <si>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</si>
  <si>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</si>
  <si>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</si>
  <si>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</si>
  <si>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渋川市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</si>
  <si>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</si>
  <si>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</si>
  <si>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</si>
  <si>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</si>
  <si>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</si>
  <si>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</si>
  <si>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</si>
  <si>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</si>
  <si>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</si>
  <si>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</si>
  <si>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</si>
  <si>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</si>
  <si>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</si>
  <si>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</si>
  <si>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</si>
  <si>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
　類似団体平均値を上回っており、老朽化が進んでいることがわかる。特に、機器設備類の更新が増加しており、維持管理費が増大していることから、計画的な更新が必要となる。
②管渠老朽化率
　老朽化を示す指標はない。
③管渠改善率
　老朽化を示す指標はない。</t>
    <phoneticPr fontId="4"/>
  </si>
  <si>
    <t>　平成18年度に事業着手した合併浄化槽設置事業で、平成29年度に事業完了しており、維持管理のみ実施している。
　生活排水処理施設整備計画策定マニュアル（環境省）によれば、施設の使用実績は、浄化槽躯体は30年～、機器設備類は7～15年程度と記載がある。実際に機器設備類の更新が増加しており、維持管理費が増大している。
　下水道使用料では維持管理費が賄えていないことから、令和7年度に使用料改定を行う予定であるが、今後も更なる使用料改定や経費削減等が必要な時期となっている。
　人口減少が進む旧村地域（子持・小野上）で実施した事業であり、浄化槽躯体の更新時期までに、事業運営の検討が必要である。</t>
    <phoneticPr fontId="4"/>
  </si>
  <si>
    <t>①経常収支比率
　経常収支比率は100%を下回っており、営業損失が発生していることから、一般会計繰入金に頼った経営となっている。
　利用者の減少により使用料収入は減少、維持管理費の増加により汚水処理費は増加している。令和7年度に使用料改定を行う予定であるが、今後も経営改善に向けた取組が必要である。
②累積欠損金比率
　欠損金は発生していない。
　使用料収入が減少しており、汚水処理費は増加傾向にあるので、今後も注意が必要である。
③流動比率
　類似団体平均値や100%を大幅に上回っており、短期債務の支払能力に問題はない。
⑤経費回収率
　類似団体平均値を下回っている。
　利用者の減少により使用料収入は減少しているが、修繕費の増加に伴い汚水処理費は増加しており、一般会計繰入金に依存している。
⑥汚水処理原価
　維持管理費の増加に伴い汚水処理費は増加しており、今後も平均値以上での推移が予想される。
⑦施設利用率
　類似団体平均値を下回っている。
　施設整備が完了していることから、利用者の減少により有収水量が減少傾向にあり、利用促進の働きかけをしても更なる上昇は困難が予想される。
⑧水洗化率
　類似団体平均値を上回っている。</t>
    <rPh sb="21" eb="22">
      <t>シタ</t>
    </rPh>
    <rPh sb="311" eb="313">
      <t>シュウゼン</t>
    </rPh>
    <rPh sb="313" eb="314">
      <t>ヒ</t>
    </rPh>
    <rPh sb="315" eb="317">
      <t>ゾウカ</t>
    </rPh>
    <rPh sb="318" eb="319">
      <t>トモナ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</si>
</sst>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D-401D-8839-C77C7BD5A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D-401D-8839-C77C7BD5A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48.57</c:v>
                </c:pt>
                <c:pt idx="2">
                  <c:v>48.57</c:v>
                </c:pt>
                <c:pt idx="3">
                  <c:v>46.19</c:v>
                </c:pt>
                <c:pt idx="4">
                  <c:v>45.71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2-47BD-83A8-A6B26FF9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56.45</c:v>
                </c:pt>
                <c:pt idx="2">
                  <c:v>56.52</c:v>
                </c:pt>
                <c:pt idx="3">
                  <c:v>88.45</c:v>
                </c:pt>
                <c:pt idx="4">
                  <c:v>54.08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2-47BD-83A8-A6B26FF9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98.42</c:v>
                </c:pt>
                <c:pt idx="2">
                  <c:v>98.61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0-4399-A4DF-86862C539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54.99</c:v>
                </c:pt>
                <c:pt idx="2">
                  <c:v>88.43</c:v>
                </c:pt>
                <c:pt idx="3">
                  <c:v>90.34</c:v>
                </c:pt>
                <c:pt idx="4">
                  <c:v>90.57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0-4399-A4DF-86862C539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180.57</c:v>
                </c:pt>
                <c:pt idx="2">
                  <c:v>106.12</c:v>
                </c:pt>
                <c:pt idx="3">
                  <c:v>109.61</c:v>
                </c:pt>
                <c:pt idx="4">
                  <c:v>90.1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3-43BA-B9F6-FC776E2BA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95.33</c:v>
                </c:pt>
                <c:pt idx="2">
                  <c:v>100.41</c:v>
                </c:pt>
                <c:pt idx="3">
                  <c:v>100.17</c:v>
                </c:pt>
                <c:pt idx="4">
                  <c:v>96.95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3-43BA-B9F6-FC776E2BA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18.7</c:v>
                </c:pt>
                <c:pt idx="2">
                  <c:v>22.35</c:v>
                </c:pt>
                <c:pt idx="3">
                  <c:v>25.99</c:v>
                </c:pt>
                <c:pt idx="4">
                  <c:v>29.64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6-40E0-B297-EC9DD2FE4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15.4</c:v>
                </c:pt>
                <c:pt idx="2">
                  <c:v>21.02</c:v>
                </c:pt>
                <c:pt idx="3">
                  <c:v>24.31</c:v>
                </c:pt>
                <c:pt idx="4">
                  <c:v>26.92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6-40E0-B297-EC9DD2FE4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0-4B81-B31A-31604AABB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0-4B81-B31A-31604AABB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F-420E-BC1B-68ACA3E1E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162.82</c:v>
                </c:pt>
                <c:pt idx="2">
                  <c:v>83.92</c:v>
                </c:pt>
                <c:pt idx="3">
                  <c:v>89.31</c:v>
                </c:pt>
                <c:pt idx="4">
                  <c:v>91.33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F-420E-BC1B-68ACA3E1E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300.69</c:v>
                </c:pt>
                <c:pt idx="2">
                  <c:v>289.37</c:v>
                </c:pt>
                <c:pt idx="3">
                  <c:v>277.83999999999997</c:v>
                </c:pt>
                <c:pt idx="4">
                  <c:v>275.14999999999998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D-42A2-8508-2AC7F79A0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125.61</c:v>
                </c:pt>
                <c:pt idx="2">
                  <c:v>122.71</c:v>
                </c:pt>
                <c:pt idx="3">
                  <c:v>138.19999999999999</c:v>
                </c:pt>
                <c:pt idx="4">
                  <c:v>126.97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D-42A2-8508-2AC7F79A0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2-4098-BEFF-E6F6102EF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398.42</c:v>
                </c:pt>
                <c:pt idx="2">
                  <c:v>294.08999999999997</c:v>
                </c:pt>
                <c:pt idx="3">
                  <c:v>294.08999999999997</c:v>
                </c:pt>
                <c:pt idx="4">
                  <c:v>338.47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2-4098-BEFF-E6F6102EF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22.11</c:v>
                </c:pt>
                <c:pt idx="2">
                  <c:v>19.79</c:v>
                </c:pt>
                <c:pt idx="3">
                  <c:v>19.52</c:v>
                </c:pt>
                <c:pt idx="4">
                  <c:v>16.78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8-432D-9AE4-2E274B8FE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50.7</c:v>
                </c:pt>
                <c:pt idx="2">
                  <c:v>60</c:v>
                </c:pt>
                <c:pt idx="3">
                  <c:v>59.01</c:v>
                </c:pt>
                <c:pt idx="4">
                  <c:v>56.06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8-432D-9AE4-2E274B8FE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345.23</c:v>
                </c:pt>
                <c:pt idx="2">
                  <c:v>384.18</c:v>
                </c:pt>
                <c:pt idx="3">
                  <c:v>389.64</c:v>
                </c:pt>
                <c:pt idx="4">
                  <c:v>453.48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6-4132-846B-E89810845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289.81</c:v>
                </c:pt>
                <c:pt idx="2">
                  <c:v>282.70999999999998</c:v>
                </c:pt>
                <c:pt idx="3">
                  <c:v>291.82</c:v>
                </c:pt>
                <c:pt idx="4">
                  <c:v>304.36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6-4132-846B-E89810845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群馬県　渋川市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特定地域生活排水処理</v>
      </c>
      <c r="Q8" s="39"/>
      <c r="R8" s="39"/>
      <c r="S8" s="39"/>
      <c r="T8" s="39"/>
      <c r="U8" s="39"/>
      <c r="V8" s="39"/>
      <c r="W8" s="39" t="str">
        <f>データ!L6</f>
        <v>K2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73068</v>
      </c>
      <c r="AM8" s="41"/>
      <c r="AN8" s="41"/>
      <c r="AO8" s="41"/>
      <c r="AP8" s="41"/>
      <c r="AQ8" s="41"/>
      <c r="AR8" s="41"/>
      <c r="AS8" s="41"/>
      <c r="AT8" s="34">
        <f>データ!T6</f>
        <v>240.27</v>
      </c>
      <c r="AU8" s="34"/>
      <c r="AV8" s="34"/>
      <c r="AW8" s="34"/>
      <c r="AX8" s="34"/>
      <c r="AY8" s="34"/>
      <c r="AZ8" s="34"/>
      <c r="BA8" s="34"/>
      <c r="BB8" s="34">
        <f>データ!U6</f>
        <v>304.11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34.07</v>
      </c>
      <c r="J10" s="34"/>
      <c r="K10" s="34"/>
      <c r="L10" s="34"/>
      <c r="M10" s="34"/>
      <c r="N10" s="34"/>
      <c r="O10" s="34"/>
      <c r="P10" s="34">
        <f>データ!P6</f>
        <v>0.55000000000000004</v>
      </c>
      <c r="Q10" s="34"/>
      <c r="R10" s="34"/>
      <c r="S10" s="34"/>
      <c r="T10" s="34"/>
      <c r="U10" s="34"/>
      <c r="V10" s="34"/>
      <c r="W10" s="34">
        <f>データ!Q6</f>
        <v>100</v>
      </c>
      <c r="X10" s="34"/>
      <c r="Y10" s="34"/>
      <c r="Z10" s="34"/>
      <c r="AA10" s="34"/>
      <c r="AB10" s="34"/>
      <c r="AC10" s="34"/>
      <c r="AD10" s="41">
        <f>データ!R6</f>
        <v>1634</v>
      </c>
      <c r="AE10" s="41"/>
      <c r="AF10" s="41"/>
      <c r="AG10" s="41"/>
      <c r="AH10" s="41"/>
      <c r="AI10" s="41"/>
      <c r="AJ10" s="41"/>
      <c r="AK10" s="2"/>
      <c r="AL10" s="41">
        <f>データ!V6</f>
        <v>396</v>
      </c>
      <c r="AM10" s="41"/>
      <c r="AN10" s="41"/>
      <c r="AO10" s="41"/>
      <c r="AP10" s="41"/>
      <c r="AQ10" s="41"/>
      <c r="AR10" s="41"/>
      <c r="AS10" s="41"/>
      <c r="AT10" s="34">
        <f>データ!W6</f>
        <v>0.23</v>
      </c>
      <c r="AU10" s="34"/>
      <c r="AV10" s="34"/>
      <c r="AW10" s="34"/>
      <c r="AX10" s="34"/>
      <c r="AY10" s="34"/>
      <c r="AZ10" s="34"/>
      <c r="BA10" s="34"/>
      <c r="BB10" s="34">
        <f>データ!X6</f>
        <v>1721.74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114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0" t="s">
        <v>112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0" t="s">
        <v>113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2">
      <c r="C83" s="76" t="s">
        <v>30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【96.62】</v>
      </c>
      <c r="F85" s="12" t="str">
        <f>データ!AT6</f>
        <v>【111.69】</v>
      </c>
      <c r="G85" s="12" t="str">
        <f>データ!BE6</f>
        <v>【111.29】</v>
      </c>
      <c r="H85" s="12" t="str">
        <f>データ!BP6</f>
        <v>【349.83】</v>
      </c>
      <c r="I85" s="12" t="str">
        <f>データ!CA6</f>
        <v>【53.65】</v>
      </c>
      <c r="J85" s="12" t="str">
        <f>データ!CL6</f>
        <v>【307.86】</v>
      </c>
      <c r="K85" s="12" t="str">
        <f>データ!CW6</f>
        <v>【54.61】</v>
      </c>
      <c r="L85" s="12" t="str">
        <f>データ!DH6</f>
        <v>【85.31】</v>
      </c>
      <c r="M85" s="12" t="str">
        <f>データ!DS6</f>
        <v>【25.25】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x+cm4Li1DixayrSSpzbLdNny+DR4uMplNaLP6ZQn9E5VdPKgirtNo39JhtJQL2+iHw5mE1pNSIu1D+9SbtfsAw==" saltValue="WGUFzgzJflJmCt9/Z58y5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2023</v>
      </c>
      <c r="C6" s="19">
        <f t="shared" ref="C6:X6" si="3">C7</f>
        <v>102083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群馬県　渋川市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34.07</v>
      </c>
      <c r="P6" s="20">
        <f t="shared" si="3"/>
        <v>0.55000000000000004</v>
      </c>
      <c r="Q6" s="20">
        <f t="shared" si="3"/>
        <v>100</v>
      </c>
      <c r="R6" s="20">
        <f t="shared" si="3"/>
        <v>1634</v>
      </c>
      <c r="S6" s="20">
        <f t="shared" si="3"/>
        <v>73068</v>
      </c>
      <c r="T6" s="20">
        <f t="shared" si="3"/>
        <v>240.27</v>
      </c>
      <c r="U6" s="20">
        <f t="shared" si="3"/>
        <v>304.11</v>
      </c>
      <c r="V6" s="20">
        <f t="shared" si="3"/>
        <v>396</v>
      </c>
      <c r="W6" s="20">
        <f t="shared" si="3"/>
        <v>0.23</v>
      </c>
      <c r="X6" s="20">
        <f t="shared" si="3"/>
        <v>1721.74</v>
      </c>
      <c r="Y6" s="21" t="str">
        <f>IF(Y7="",NA(),Y7)</f>
        <v>-</v>
      </c>
      <c r="Z6" s="21">
        <f t="shared" ref="Z6:AH6" si="4">IF(Z7="",NA(),Z7)</f>
        <v>180.57</v>
      </c>
      <c r="AA6" s="21">
        <f t="shared" si="4"/>
        <v>106.12</v>
      </c>
      <c r="AB6" s="21">
        <f t="shared" si="4"/>
        <v>109.61</v>
      </c>
      <c r="AC6" s="21">
        <f t="shared" si="4"/>
        <v>90.1</v>
      </c>
      <c r="AD6" s="21" t="str">
        <f t="shared" si="4"/>
        <v>-</v>
      </c>
      <c r="AE6" s="21">
        <f t="shared" si="4"/>
        <v>95.33</v>
      </c>
      <c r="AF6" s="21">
        <f t="shared" si="4"/>
        <v>100.41</v>
      </c>
      <c r="AG6" s="21">
        <f t="shared" si="4"/>
        <v>100.17</v>
      </c>
      <c r="AH6" s="21">
        <f t="shared" si="4"/>
        <v>96.95</v>
      </c>
      <c r="AI6" s="20" t="str">
        <f>IF(AI7="","",IF(AI7="-","【-】","【"&amp;SUBSTITUTE(TEXT(AI7,"#,##0.00"),"-","△")&amp;"】"))</f>
        <v>【96.62】</v>
      </c>
      <c r="AJ6" s="21" t="str">
        <f>IF(AJ7="",NA(),AJ7)</f>
        <v>-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>
        <f t="shared" si="5"/>
        <v>162.82</v>
      </c>
      <c r="AQ6" s="21">
        <f t="shared" si="5"/>
        <v>83.92</v>
      </c>
      <c r="AR6" s="21">
        <f t="shared" si="5"/>
        <v>89.31</v>
      </c>
      <c r="AS6" s="21">
        <f t="shared" si="5"/>
        <v>91.33</v>
      </c>
      <c r="AT6" s="20" t="str">
        <f>IF(AT7="","",IF(AT7="-","【-】","【"&amp;SUBSTITUTE(TEXT(AT7,"#,##0.00"),"-","△")&amp;"】"))</f>
        <v>【111.69】</v>
      </c>
      <c r="AU6" s="21" t="str">
        <f>IF(AU7="",NA(),AU7)</f>
        <v>-</v>
      </c>
      <c r="AV6" s="21">
        <f t="shared" ref="AV6:BD6" si="6">IF(AV7="",NA(),AV7)</f>
        <v>300.69</v>
      </c>
      <c r="AW6" s="21">
        <f t="shared" si="6"/>
        <v>289.37</v>
      </c>
      <c r="AX6" s="21">
        <f t="shared" si="6"/>
        <v>277.83999999999997</v>
      </c>
      <c r="AY6" s="21">
        <f t="shared" si="6"/>
        <v>275.14999999999998</v>
      </c>
      <c r="AZ6" s="21" t="str">
        <f t="shared" si="6"/>
        <v>-</v>
      </c>
      <c r="BA6" s="21">
        <f t="shared" si="6"/>
        <v>125.61</v>
      </c>
      <c r="BB6" s="21">
        <f t="shared" si="6"/>
        <v>122.71</v>
      </c>
      <c r="BC6" s="21">
        <f t="shared" si="6"/>
        <v>138.19999999999999</v>
      </c>
      <c r="BD6" s="21">
        <f t="shared" si="6"/>
        <v>126.97</v>
      </c>
      <c r="BE6" s="20" t="str">
        <f>IF(BE7="","",IF(BE7="-","【-】","【"&amp;SUBSTITUTE(TEXT(BE7,"#,##0.00"),"-","△")&amp;"】"))</f>
        <v>【111.29】</v>
      </c>
      <c r="BF6" s="21" t="str">
        <f>IF(BF7="",NA(),BF7)</f>
        <v>-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>
        <f t="shared" si="7"/>
        <v>398.42</v>
      </c>
      <c r="BM6" s="21">
        <f t="shared" si="7"/>
        <v>294.08999999999997</v>
      </c>
      <c r="BN6" s="21">
        <f t="shared" si="7"/>
        <v>294.08999999999997</v>
      </c>
      <c r="BO6" s="21">
        <f t="shared" si="7"/>
        <v>338.47</v>
      </c>
      <c r="BP6" s="20" t="str">
        <f>IF(BP7="","",IF(BP7="-","【-】","【"&amp;SUBSTITUTE(TEXT(BP7,"#,##0.00"),"-","△")&amp;"】"))</f>
        <v>【349.83】</v>
      </c>
      <c r="BQ6" s="21" t="str">
        <f>IF(BQ7="",NA(),BQ7)</f>
        <v>-</v>
      </c>
      <c r="BR6" s="21">
        <f t="shared" ref="BR6:BZ6" si="8">IF(BR7="",NA(),BR7)</f>
        <v>22.11</v>
      </c>
      <c r="BS6" s="21">
        <f t="shared" si="8"/>
        <v>19.79</v>
      </c>
      <c r="BT6" s="21">
        <f t="shared" si="8"/>
        <v>19.52</v>
      </c>
      <c r="BU6" s="21">
        <f t="shared" si="8"/>
        <v>16.78</v>
      </c>
      <c r="BV6" s="21" t="str">
        <f t="shared" si="8"/>
        <v>-</v>
      </c>
      <c r="BW6" s="21">
        <f t="shared" si="8"/>
        <v>50.7</v>
      </c>
      <c r="BX6" s="21">
        <f t="shared" si="8"/>
        <v>60</v>
      </c>
      <c r="BY6" s="21">
        <f t="shared" si="8"/>
        <v>59.01</v>
      </c>
      <c r="BZ6" s="21">
        <f t="shared" si="8"/>
        <v>56.06</v>
      </c>
      <c r="CA6" s="20" t="str">
        <f>IF(CA7="","",IF(CA7="-","【-】","【"&amp;SUBSTITUTE(TEXT(CA7,"#,##0.00"),"-","△")&amp;"】"))</f>
        <v>【53.65】</v>
      </c>
      <c r="CB6" s="21" t="str">
        <f>IF(CB7="",NA(),CB7)</f>
        <v>-</v>
      </c>
      <c r="CC6" s="21">
        <f t="shared" ref="CC6:CK6" si="9">IF(CC7="",NA(),CC7)</f>
        <v>345.23</v>
      </c>
      <c r="CD6" s="21">
        <f t="shared" si="9"/>
        <v>384.18</v>
      </c>
      <c r="CE6" s="21">
        <f t="shared" si="9"/>
        <v>389.64</v>
      </c>
      <c r="CF6" s="21">
        <f t="shared" si="9"/>
        <v>453.48</v>
      </c>
      <c r="CG6" s="21" t="str">
        <f t="shared" si="9"/>
        <v>-</v>
      </c>
      <c r="CH6" s="21">
        <f t="shared" si="9"/>
        <v>289.81</v>
      </c>
      <c r="CI6" s="21">
        <f t="shared" si="9"/>
        <v>282.70999999999998</v>
      </c>
      <c r="CJ6" s="21">
        <f t="shared" si="9"/>
        <v>291.82</v>
      </c>
      <c r="CK6" s="21">
        <f t="shared" si="9"/>
        <v>304.36</v>
      </c>
      <c r="CL6" s="20" t="str">
        <f>IF(CL7="","",IF(CL7="-","【-】","【"&amp;SUBSTITUTE(TEXT(CL7,"#,##0.00"),"-","△")&amp;"】"))</f>
        <v>【307.86】</v>
      </c>
      <c r="CM6" s="21" t="str">
        <f>IF(CM7="",NA(),CM7)</f>
        <v>-</v>
      </c>
      <c r="CN6" s="21">
        <f t="shared" ref="CN6:CV6" si="10">IF(CN7="",NA(),CN7)</f>
        <v>48.57</v>
      </c>
      <c r="CO6" s="21">
        <f t="shared" si="10"/>
        <v>48.57</v>
      </c>
      <c r="CP6" s="21">
        <f t="shared" si="10"/>
        <v>46.19</v>
      </c>
      <c r="CQ6" s="21">
        <f t="shared" si="10"/>
        <v>45.71</v>
      </c>
      <c r="CR6" s="21" t="str">
        <f t="shared" si="10"/>
        <v>-</v>
      </c>
      <c r="CS6" s="21">
        <f t="shared" si="10"/>
        <v>56.45</v>
      </c>
      <c r="CT6" s="21">
        <f t="shared" si="10"/>
        <v>56.52</v>
      </c>
      <c r="CU6" s="21">
        <f t="shared" si="10"/>
        <v>88.45</v>
      </c>
      <c r="CV6" s="21">
        <f t="shared" si="10"/>
        <v>54.08</v>
      </c>
      <c r="CW6" s="20" t="str">
        <f>IF(CW7="","",IF(CW7="-","【-】","【"&amp;SUBSTITUTE(TEXT(CW7,"#,##0.00"),"-","△")&amp;"】"))</f>
        <v>【54.61】</v>
      </c>
      <c r="CX6" s="21" t="str">
        <f>IF(CX7="",NA(),CX7)</f>
        <v>-</v>
      </c>
      <c r="CY6" s="21">
        <f t="shared" ref="CY6:DG6" si="11">IF(CY7="",NA(),CY7)</f>
        <v>98.42</v>
      </c>
      <c r="CZ6" s="21">
        <f t="shared" si="11"/>
        <v>98.61</v>
      </c>
      <c r="DA6" s="21">
        <f t="shared" si="11"/>
        <v>100</v>
      </c>
      <c r="DB6" s="21">
        <f t="shared" si="11"/>
        <v>100</v>
      </c>
      <c r="DC6" s="21" t="str">
        <f t="shared" si="11"/>
        <v>-</v>
      </c>
      <c r="DD6" s="21">
        <f t="shared" si="11"/>
        <v>54.99</v>
      </c>
      <c r="DE6" s="21">
        <f t="shared" si="11"/>
        <v>88.43</v>
      </c>
      <c r="DF6" s="21">
        <f t="shared" si="11"/>
        <v>90.34</v>
      </c>
      <c r="DG6" s="21">
        <f t="shared" si="11"/>
        <v>90.57</v>
      </c>
      <c r="DH6" s="20" t="str">
        <f>IF(DH7="","",IF(DH7="-","【-】","【"&amp;SUBSTITUTE(TEXT(DH7,"#,##0.00"),"-","△")&amp;"】"))</f>
        <v>【85.31】</v>
      </c>
      <c r="DI6" s="21" t="str">
        <f>IF(DI7="",NA(),DI7)</f>
        <v>-</v>
      </c>
      <c r="DJ6" s="21">
        <f t="shared" ref="DJ6:DR6" si="12">IF(DJ7="",NA(),DJ7)</f>
        <v>18.7</v>
      </c>
      <c r="DK6" s="21">
        <f t="shared" si="12"/>
        <v>22.35</v>
      </c>
      <c r="DL6" s="21">
        <f t="shared" si="12"/>
        <v>25.99</v>
      </c>
      <c r="DM6" s="21">
        <f t="shared" si="12"/>
        <v>29.64</v>
      </c>
      <c r="DN6" s="21" t="str">
        <f t="shared" si="12"/>
        <v>-</v>
      </c>
      <c r="DO6" s="21">
        <f t="shared" si="12"/>
        <v>15.4</v>
      </c>
      <c r="DP6" s="21">
        <f t="shared" si="12"/>
        <v>21.02</v>
      </c>
      <c r="DQ6" s="21">
        <f t="shared" si="12"/>
        <v>24.31</v>
      </c>
      <c r="DR6" s="21">
        <f t="shared" si="12"/>
        <v>26.92</v>
      </c>
      <c r="DS6" s="20" t="str">
        <f>IF(DS7="","",IF(DS7="-","【-】","【"&amp;SUBSTITUTE(TEXT(DS7,"#,##0.00"),"-","△")&amp;"】"))</f>
        <v>【25.25】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2">
      <c r="A7" s="14"/>
      <c r="B7" s="23">
        <v>2023</v>
      </c>
      <c r="C7" s="23">
        <v>102083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34.07</v>
      </c>
      <c r="P7" s="24">
        <v>0.55000000000000004</v>
      </c>
      <c r="Q7" s="24">
        <v>100</v>
      </c>
      <c r="R7" s="24">
        <v>1634</v>
      </c>
      <c r="S7" s="24">
        <v>73068</v>
      </c>
      <c r="T7" s="24">
        <v>240.27</v>
      </c>
      <c r="U7" s="24">
        <v>304.11</v>
      </c>
      <c r="V7" s="24">
        <v>396</v>
      </c>
      <c r="W7" s="24">
        <v>0.23</v>
      </c>
      <c r="X7" s="24">
        <v>1721.74</v>
      </c>
      <c r="Y7" s="24" t="s">
        <v>102</v>
      </c>
      <c r="Z7" s="24">
        <v>180.57</v>
      </c>
      <c r="AA7" s="24">
        <v>106.12</v>
      </c>
      <c r="AB7" s="24">
        <v>109.61</v>
      </c>
      <c r="AC7" s="24">
        <v>90.1</v>
      </c>
      <c r="AD7" s="24" t="s">
        <v>102</v>
      </c>
      <c r="AE7" s="24">
        <v>95.33</v>
      </c>
      <c r="AF7" s="24">
        <v>100.41</v>
      </c>
      <c r="AG7" s="24">
        <v>100.17</v>
      </c>
      <c r="AH7" s="24">
        <v>96.95</v>
      </c>
      <c r="AI7" s="24">
        <v>96.62</v>
      </c>
      <c r="AJ7" s="24" t="s">
        <v>102</v>
      </c>
      <c r="AK7" s="24">
        <v>0</v>
      </c>
      <c r="AL7" s="24">
        <v>0</v>
      </c>
      <c r="AM7" s="24">
        <v>0</v>
      </c>
      <c r="AN7" s="24">
        <v>0</v>
      </c>
      <c r="AO7" s="24" t="s">
        <v>102</v>
      </c>
      <c r="AP7" s="24">
        <v>162.82</v>
      </c>
      <c r="AQ7" s="24">
        <v>83.92</v>
      </c>
      <c r="AR7" s="24">
        <v>89.31</v>
      </c>
      <c r="AS7" s="24">
        <v>91.33</v>
      </c>
      <c r="AT7" s="24">
        <v>111.69</v>
      </c>
      <c r="AU7" s="24" t="s">
        <v>102</v>
      </c>
      <c r="AV7" s="24">
        <v>300.69</v>
      </c>
      <c r="AW7" s="24">
        <v>289.37</v>
      </c>
      <c r="AX7" s="24">
        <v>277.83999999999997</v>
      </c>
      <c r="AY7" s="24">
        <v>275.14999999999998</v>
      </c>
      <c r="AZ7" s="24" t="s">
        <v>102</v>
      </c>
      <c r="BA7" s="24">
        <v>125.61</v>
      </c>
      <c r="BB7" s="24">
        <v>122.71</v>
      </c>
      <c r="BC7" s="24">
        <v>138.19999999999999</v>
      </c>
      <c r="BD7" s="24">
        <v>126.97</v>
      </c>
      <c r="BE7" s="24">
        <v>111.29</v>
      </c>
      <c r="BF7" s="24" t="s">
        <v>102</v>
      </c>
      <c r="BG7" s="24">
        <v>0</v>
      </c>
      <c r="BH7" s="24">
        <v>0</v>
      </c>
      <c r="BI7" s="24">
        <v>0</v>
      </c>
      <c r="BJ7" s="24">
        <v>0</v>
      </c>
      <c r="BK7" s="24" t="s">
        <v>102</v>
      </c>
      <c r="BL7" s="24">
        <v>398.42</v>
      </c>
      <c r="BM7" s="24">
        <v>294.08999999999997</v>
      </c>
      <c r="BN7" s="24">
        <v>294.08999999999997</v>
      </c>
      <c r="BO7" s="24">
        <v>338.47</v>
      </c>
      <c r="BP7" s="24">
        <v>349.83</v>
      </c>
      <c r="BQ7" s="24" t="s">
        <v>102</v>
      </c>
      <c r="BR7" s="24">
        <v>22.11</v>
      </c>
      <c r="BS7" s="24">
        <v>19.79</v>
      </c>
      <c r="BT7" s="24">
        <v>19.52</v>
      </c>
      <c r="BU7" s="24">
        <v>16.78</v>
      </c>
      <c r="BV7" s="24" t="s">
        <v>102</v>
      </c>
      <c r="BW7" s="24">
        <v>50.7</v>
      </c>
      <c r="BX7" s="24">
        <v>60</v>
      </c>
      <c r="BY7" s="24">
        <v>59.01</v>
      </c>
      <c r="BZ7" s="24">
        <v>56.06</v>
      </c>
      <c r="CA7" s="24">
        <v>53.65</v>
      </c>
      <c r="CB7" s="24" t="s">
        <v>102</v>
      </c>
      <c r="CC7" s="24">
        <v>345.23</v>
      </c>
      <c r="CD7" s="24">
        <v>384.18</v>
      </c>
      <c r="CE7" s="24">
        <v>389.64</v>
      </c>
      <c r="CF7" s="24">
        <v>453.48</v>
      </c>
      <c r="CG7" s="24" t="s">
        <v>102</v>
      </c>
      <c r="CH7" s="24">
        <v>289.81</v>
      </c>
      <c r="CI7" s="24">
        <v>282.70999999999998</v>
      </c>
      <c r="CJ7" s="24">
        <v>291.82</v>
      </c>
      <c r="CK7" s="24">
        <v>304.36</v>
      </c>
      <c r="CL7" s="24">
        <v>307.86</v>
      </c>
      <c r="CM7" s="24" t="s">
        <v>102</v>
      </c>
      <c r="CN7" s="24">
        <v>48.57</v>
      </c>
      <c r="CO7" s="24">
        <v>48.57</v>
      </c>
      <c r="CP7" s="24">
        <v>46.19</v>
      </c>
      <c r="CQ7" s="24">
        <v>45.71</v>
      </c>
      <c r="CR7" s="24" t="s">
        <v>102</v>
      </c>
      <c r="CS7" s="24">
        <v>56.45</v>
      </c>
      <c r="CT7" s="24">
        <v>56.52</v>
      </c>
      <c r="CU7" s="24">
        <v>88.45</v>
      </c>
      <c r="CV7" s="24">
        <v>54.08</v>
      </c>
      <c r="CW7" s="24">
        <v>54.61</v>
      </c>
      <c r="CX7" s="24" t="s">
        <v>102</v>
      </c>
      <c r="CY7" s="24">
        <v>98.42</v>
      </c>
      <c r="CZ7" s="24">
        <v>98.61</v>
      </c>
      <c r="DA7" s="24">
        <v>100</v>
      </c>
      <c r="DB7" s="24">
        <v>100</v>
      </c>
      <c r="DC7" s="24" t="s">
        <v>102</v>
      </c>
      <c r="DD7" s="24">
        <v>54.99</v>
      </c>
      <c r="DE7" s="24">
        <v>88.43</v>
      </c>
      <c r="DF7" s="24">
        <v>90.34</v>
      </c>
      <c r="DG7" s="24">
        <v>90.57</v>
      </c>
      <c r="DH7" s="24">
        <v>85.31</v>
      </c>
      <c r="DI7" s="24" t="s">
        <v>102</v>
      </c>
      <c r="DJ7" s="24">
        <v>18.7</v>
      </c>
      <c r="DK7" s="24">
        <v>22.35</v>
      </c>
      <c r="DL7" s="24">
        <v>25.99</v>
      </c>
      <c r="DM7" s="24">
        <v>29.64</v>
      </c>
      <c r="DN7" s="24" t="s">
        <v>102</v>
      </c>
      <c r="DO7" s="24">
        <v>15.4</v>
      </c>
      <c r="DP7" s="24">
        <v>21.02</v>
      </c>
      <c r="DQ7" s="24">
        <v>24.31</v>
      </c>
      <c r="DR7" s="24">
        <v>26.92</v>
      </c>
      <c r="DS7" s="24">
        <v>25.25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2025-02-03T08:09:24Z</cp:lastPrinted>
  <dcterms:created xsi:type="dcterms:W3CDTF">2025-01-24T07:24:03Z</dcterms:created>
  <dcterms:modified xsi:type="dcterms:W3CDTF">2025-02-27T06:41:59Z</dcterms:modified>
  <cp:category/>
</cp:coreProperties>
</file>