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340B8F0-F4C3-47C1-8178-BEEFEDC42321}" xr6:coauthVersionLast="47" xr6:coauthVersionMax="47" xr10:uidLastSave="{00000000-0000-0000-0000-000000000000}"/>
  <workbookProtection workbookAlgorithmName="SHA-512" workbookHashValue="UnUGL1HHABVH7k6MYdVzOr67t4yQg0MTauA7P3e/lMaKd9ySTaNjA+uU8vtcABl/PTGjzXfvdYmfqtSiMCvJdw==" workbookSaltValue="jzfYJKrEkb1AxA4d5PjLg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S6" i="5"/>
  <c r="AL8" i="4" s="1"/>
  <c r="R6" i="5"/>
  <c r="AD10" i="4" s="1"/>
  <c r="Q6" i="5"/>
  <c r="W10" i="4" s="1"/>
  <c r="P6" i="5"/>
  <c r="P10" i="4" s="1"/>
  <c r="O6" i="5"/>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AT10" i="4"/>
  <c r="I10" i="4"/>
  <c r="BB8" i="4"/>
  <c r="AT8" i="4"/>
  <c r="W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<sst xmlns="http://schemas.openxmlformats.org/spreadsheetml/2006/main" count="253" uniqueCount="115">
  <si>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</si>
  <si>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</si>
  <si>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</si>
  <si>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</si>
  <si>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</si>
  <si>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</si>
  <si>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</si>
  <si>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</si>
  <si>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</si>
  <si>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</si>
  <si>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</si>
  <si>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</si>
  <si>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</si>
  <si>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</si>
  <si>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</si>
  <si>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</si>
  <si>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</si>
  <si>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</si>
  <si>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</si>
  <si>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</si>
  <si>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</si>
  <si>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</si>
  <si>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</si>
  <si>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</si>
  <si>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</si>
  <si>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</si>
  <si>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</si>
  <si>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</si>
  <si>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</si>
  <si>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</si>
  <si>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</si>
  <si>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</si>
  <si>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</si>
  <si>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</si>
  <si>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</si>
  <si>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</si>
  <si>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</si>
  <si>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</si>
  <si>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</si>
  <si>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</si>
  <si>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</si>
  <si>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</si>
  <si>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</si>
  <si>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</si>
  <si>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</si>
  <si>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</si>
  <si>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</si>
  <si>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</si>
  <si>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</si>
  <si>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</si>
  <si>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</si>
  <si>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</si>
  <si>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</si>
  <si>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</si>
  <si>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</si>
  <si>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</si>
  <si>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</si>
  <si>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</si>
  <si>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</si>
  <si>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</si>
  <si>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</si>
  <si>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</si>
  <si>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</si>
  <si>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</si>
  <si>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</si>
  <si>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</si>
  <si>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</si>
  <si>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</si>
  <si>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</si>
  <si>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</si>
  <si>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</si>
  <si>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</si>
  <si>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</si>
  <si>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</si>
  <si>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</si>
  <si>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</si>
  <si>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</si>
  <si>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</si>
  <si>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</si>
  <si>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</si>
  <si>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</si>
  <si>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</si>
  <si>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</si>
  <si>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</si>
  <si>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</si>
  <si>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</si>
  <si>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</si>
  <si>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</si>
  <si>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</si>
  <si>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</si>
  <si>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</si>
  <si>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</si>
  <si>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</si>
  <si>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</si>
  <si>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</si>
  <si>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</si>
  <si>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渋川市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</si>
  <si>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</si>
  <si>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</si>
  <si>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</si>
  <si>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</si>
  <si>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</si>
  <si>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</si>
  <si>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</si>
  <si>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</si>
  <si>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</si>
  <si>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</si>
  <si>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</si>
  <si>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</si>
  <si>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</si>
  <si>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</si>
  <si>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</si>
  <si>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類似団体平均値を下回ってはいるが、計画的な更新が必要となる。
②管渠老朽化率
　老朽化を示す指標は0.00%であるが、計画的な更新が必要となる。
③管渠改善率
　老朽化を示す指標は0.00%であるが、地理的要件により施設数が多いため、効率的な更新計画を検討していく必要がある。</t>
    <phoneticPr fontId="4"/>
  </si>
  <si>
    <t>　昭和59年度に事業着手し、平成2年に供用開始した事業で、平成29年度に事業完了しており、維持管理のみ実施している。
　当市の起伏が多い地理的要件により施設数が多く、維持管理費が増大している。
　下水道使用料では維持管理費が賄えていないことから、令和7年度に使用料改定を行う予定であるが、今後も更なる使用料改定や経費削減等が必要な時期となっている。
　少子高齢化、人口減少、高齢単身世帯の増加により、接続数の増加は見込めないことから、施設の統廃合や流域下水道への検討が必要である。</t>
    <phoneticPr fontId="4"/>
  </si>
  <si>
    <t>①経常収支比率
　経常収支比率は100%を上回っているが、営業損失が発生していることから、一般会計繰入金に頼った経営となっている。
　利用者の減少により使用料収入は減少、維持管理費の増加により汚水処理費は増加している。令和7年度に使用料改定を行う予定であるが、今後も経営改善に向けた取組が必要である。
②累積欠損金比率
　法適用への移行に係る資産整理により欠損金が生じている。今後は、使用料改定などの経営改善を行うことで使用料収入の増加を図ることが必要である。
③流動比率
　類似団体平均値や100%を下回ってはいるが、流動負債には施設整備や建設改良費等にあてた企業債等が含まれているため、今後、使用料による回収が見込まれる。
④企業債残高対事業規模比率
　類似団体平均値を下回っている。
　整備は終了しており、現在高は減少する見込みである。
⑤経費回収率
　類似団体平均値を上回っている。
　施設整備が完了していることから、利用者の減少により使用料収入は減少、維持管理費は増加傾向であり、一般会計繰入金に依存している。
⑥汚水処理原価
　類似団体平均値を下回っている。
　維持管理費の増加により汚水処理費は増加、利用者の減少により年間有収水量は減少しており、今後も同程度での推移が予想される。
⑦施設利用率
　類似団体平均値を下回っている。
　施設整備が完了していることから、利用者の減少により有収水量が減少傾向にあり、利用促進の働きかけをしても更なる上昇は困難が予想される。
⑧水洗化率
　類似団体平均値を下回っている。
　施設整備が完了していることから、現在水洗便所設置済人口、現在処理区域内人口は減少しており、利用促進の働きかけをしても更なる上昇は困難だと予想される。</t>
    <rPh sb="337" eb="338">
      <t>シタ</t>
    </rPh>
    <rPh sb="360" eb="362">
      <t>ゲンショウ</t>
    </rPh>
    <rPh sb="364" eb="366">
      <t>ミコ</t>
    </rPh>
    <rPh sb="388" eb="389">
      <t>ウエ</t>
    </rPh>
    <rPh sb="493" eb="495">
      <t>ゾウカ</t>
    </rPh>
    <rPh sb="504" eb="506">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</si>
</sst>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F1E-4606-AA85-028A593812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0.01</c:v>
                </c:pt>
                <c:pt idx="3">
                  <c:v>0.01</c:v>
                </c:pt>
                <c:pt idx="4">
                  <c:v>0.02</c:v>
                </c:pt>
              </c:numCache>
            </c:numRef>
          </c:val>
          <c:smooth val="0"/>
          <c:extLst>
            <c:ext xmlns:c16="http://schemas.microsoft.com/office/drawing/2014/chart" uri="{C3380CC4-5D6E-409C-BE32-E72D297353CC}">
              <c16:uniqueId val="{00000001-4F1E-4606-AA85-028A593812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57.42</c:v>
                </c:pt>
                <c:pt idx="2">
                  <c:v>54.61</c:v>
                </c:pt>
                <c:pt idx="3">
                  <c:v>52.35</c:v>
                </c:pt>
                <c:pt idx="4">
                  <c:v>51.07</c:v>
                </c:pt>
              </c:numCache>
            </c:numRef>
          </c:val>
          <c:extLst>
            <c:ext xmlns:c16="http://schemas.microsoft.com/office/drawing/2014/chart" uri="{C3380CC4-5D6E-409C-BE32-E72D297353CC}">
              <c16:uniqueId val="{00000000-DDF2-4386-BBB1-24F03F0EB3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55.26</c:v>
                </c:pt>
                <c:pt idx="2">
                  <c:v>54.54</c:v>
                </c:pt>
                <c:pt idx="3">
                  <c:v>52.9</c:v>
                </c:pt>
                <c:pt idx="4">
                  <c:v>52.63</c:v>
                </c:pt>
              </c:numCache>
            </c:numRef>
          </c:val>
          <c:smooth val="0"/>
          <c:extLst>
            <c:ext xmlns:c16="http://schemas.microsoft.com/office/drawing/2014/chart" uri="{C3380CC4-5D6E-409C-BE32-E72D297353CC}">
              <c16:uniqueId val="{00000001-DDF2-4386-BBB1-24F03F0EB3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82.14</c:v>
                </c:pt>
                <c:pt idx="2">
                  <c:v>82.82</c:v>
                </c:pt>
                <c:pt idx="3">
                  <c:v>83.84</c:v>
                </c:pt>
                <c:pt idx="4">
                  <c:v>84.35</c:v>
                </c:pt>
              </c:numCache>
            </c:numRef>
          </c:val>
          <c:extLst>
            <c:ext xmlns:c16="http://schemas.microsoft.com/office/drawing/2014/chart" uri="{C3380CC4-5D6E-409C-BE32-E72D297353CC}">
              <c16:uniqueId val="{00000000-503D-484C-BB3A-7E4C298F69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90.52</c:v>
                </c:pt>
                <c:pt idx="2">
                  <c:v>90.3</c:v>
                </c:pt>
                <c:pt idx="3">
                  <c:v>90.3</c:v>
                </c:pt>
                <c:pt idx="4">
                  <c:v>90.32</c:v>
                </c:pt>
              </c:numCache>
            </c:numRef>
          </c:val>
          <c:smooth val="0"/>
          <c:extLst>
            <c:ext xmlns:c16="http://schemas.microsoft.com/office/drawing/2014/chart" uri="{C3380CC4-5D6E-409C-BE32-E72D297353CC}">
              <c16:uniqueId val="{00000001-503D-484C-BB3A-7E4C298F69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101.69</c:v>
                </c:pt>
                <c:pt idx="2">
                  <c:v>105.36</c:v>
                </c:pt>
                <c:pt idx="3">
                  <c:v>103.01</c:v>
                </c:pt>
                <c:pt idx="4">
                  <c:v>102.94</c:v>
                </c:pt>
              </c:numCache>
            </c:numRef>
          </c:val>
          <c:extLst>
            <c:ext xmlns:c16="http://schemas.microsoft.com/office/drawing/2014/chart" uri="{C3380CC4-5D6E-409C-BE32-E72D297353CC}">
              <c16:uniqueId val="{00000000-05E8-4043-89BD-160EDDD616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103.09</c:v>
                </c:pt>
                <c:pt idx="2">
                  <c:v>102.11</c:v>
                </c:pt>
                <c:pt idx="3">
                  <c:v>101.91</c:v>
                </c:pt>
                <c:pt idx="4">
                  <c:v>103.07</c:v>
                </c:pt>
              </c:numCache>
            </c:numRef>
          </c:val>
          <c:smooth val="0"/>
          <c:extLst>
            <c:ext xmlns:c16="http://schemas.microsoft.com/office/drawing/2014/chart" uri="{C3380CC4-5D6E-409C-BE32-E72D297353CC}">
              <c16:uniqueId val="{00000001-05E8-4043-89BD-160EDDD616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3.45</c:v>
                </c:pt>
                <c:pt idx="2">
                  <c:v>6.89</c:v>
                </c:pt>
                <c:pt idx="3">
                  <c:v>10.69</c:v>
                </c:pt>
                <c:pt idx="4">
                  <c:v>13.27</c:v>
                </c:pt>
              </c:numCache>
            </c:numRef>
          </c:val>
          <c:extLst>
            <c:ext xmlns:c16="http://schemas.microsoft.com/office/drawing/2014/chart" uri="{C3380CC4-5D6E-409C-BE32-E72D297353CC}">
              <c16:uniqueId val="{00000000-71B1-495A-A6E6-2D262E806F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24.8</c:v>
                </c:pt>
                <c:pt idx="2">
                  <c:v>28.12</c:v>
                </c:pt>
                <c:pt idx="3">
                  <c:v>28.79</c:v>
                </c:pt>
                <c:pt idx="4">
                  <c:v>30.5</c:v>
                </c:pt>
              </c:numCache>
            </c:numRef>
          </c:val>
          <c:smooth val="0"/>
          <c:extLst>
            <c:ext xmlns:c16="http://schemas.microsoft.com/office/drawing/2014/chart" uri="{C3380CC4-5D6E-409C-BE32-E72D297353CC}">
              <c16:uniqueId val="{00000001-71B1-495A-A6E6-2D262E806F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80E-49F7-A240-7B99C58A60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380E-49F7-A240-7B99C58A60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161.02000000000001</c:v>
                </c:pt>
                <c:pt idx="2">
                  <c:v>190.02</c:v>
                </c:pt>
                <c:pt idx="3">
                  <c:v>208.26</c:v>
                </c:pt>
                <c:pt idx="4">
                  <c:v>192.88</c:v>
                </c:pt>
              </c:numCache>
            </c:numRef>
          </c:val>
          <c:extLst>
            <c:ext xmlns:c16="http://schemas.microsoft.com/office/drawing/2014/chart" uri="{C3380CC4-5D6E-409C-BE32-E72D297353CC}">
              <c16:uniqueId val="{00000000-383A-4DF4-B5AC-8C03AAFE05B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101.24</c:v>
                </c:pt>
                <c:pt idx="2">
                  <c:v>124.9</c:v>
                </c:pt>
                <c:pt idx="3">
                  <c:v>124.8</c:v>
                </c:pt>
                <c:pt idx="4">
                  <c:v>120.64</c:v>
                </c:pt>
              </c:numCache>
            </c:numRef>
          </c:val>
          <c:smooth val="0"/>
          <c:extLst>
            <c:ext xmlns:c16="http://schemas.microsoft.com/office/drawing/2014/chart" uri="{C3380CC4-5D6E-409C-BE32-E72D297353CC}">
              <c16:uniqueId val="{00000001-383A-4DF4-B5AC-8C03AAFE05B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27.76</c:v>
                </c:pt>
                <c:pt idx="2">
                  <c:v>32.5</c:v>
                </c:pt>
                <c:pt idx="3">
                  <c:v>18.28</c:v>
                </c:pt>
                <c:pt idx="4">
                  <c:v>25.79</c:v>
                </c:pt>
              </c:numCache>
            </c:numRef>
          </c:val>
          <c:extLst>
            <c:ext xmlns:c16="http://schemas.microsoft.com/office/drawing/2014/chart" uri="{C3380CC4-5D6E-409C-BE32-E72D297353CC}">
              <c16:uniqueId val="{00000000-6A97-47D8-8082-41A17B7955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37.24</c:v>
                </c:pt>
                <c:pt idx="2">
                  <c:v>33.58</c:v>
                </c:pt>
                <c:pt idx="3">
                  <c:v>35.42</c:v>
                </c:pt>
                <c:pt idx="4">
                  <c:v>39.82</c:v>
                </c:pt>
              </c:numCache>
            </c:numRef>
          </c:val>
          <c:smooth val="0"/>
          <c:extLst>
            <c:ext xmlns:c16="http://schemas.microsoft.com/office/drawing/2014/chart" uri="{C3380CC4-5D6E-409C-BE32-E72D297353CC}">
              <c16:uniqueId val="{00000001-6A97-47D8-8082-41A17B7955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417.71</c:v>
                </c:pt>
                <c:pt idx="2">
                  <c:v>529.62</c:v>
                </c:pt>
                <c:pt idx="3">
                  <c:v>211.56</c:v>
                </c:pt>
                <c:pt idx="4" formatCode="#,##0.00;&quot;△&quot;#,##0.00">
                  <c:v>0</c:v>
                </c:pt>
              </c:numCache>
            </c:numRef>
          </c:val>
          <c:extLst>
            <c:ext xmlns:c16="http://schemas.microsoft.com/office/drawing/2014/chart" uri="{C3380CC4-5D6E-409C-BE32-E72D297353CC}">
              <c16:uniqueId val="{00000000-B852-4D2B-ABCF-636C981E4A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783.8</c:v>
                </c:pt>
                <c:pt idx="2">
                  <c:v>778.81</c:v>
                </c:pt>
                <c:pt idx="3">
                  <c:v>718.49</c:v>
                </c:pt>
                <c:pt idx="4">
                  <c:v>743.31</c:v>
                </c:pt>
              </c:numCache>
            </c:numRef>
          </c:val>
          <c:smooth val="0"/>
          <c:extLst>
            <c:ext xmlns:c16="http://schemas.microsoft.com/office/drawing/2014/chart" uri="{C3380CC4-5D6E-409C-BE32-E72D297353CC}">
              <c16:uniqueId val="{00000001-B852-4D2B-ABCF-636C981E4A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65.17</c:v>
                </c:pt>
                <c:pt idx="2">
                  <c:v>65.52</c:v>
                </c:pt>
                <c:pt idx="3">
                  <c:v>65.38</c:v>
                </c:pt>
                <c:pt idx="4">
                  <c:v>65.05</c:v>
                </c:pt>
              </c:numCache>
            </c:numRef>
          </c:val>
          <c:extLst>
            <c:ext xmlns:c16="http://schemas.microsoft.com/office/drawing/2014/chart" uri="{C3380CC4-5D6E-409C-BE32-E72D297353CC}">
              <c16:uniqueId val="{00000000-4E09-40A3-869E-79A3D84AD2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68.11</c:v>
                </c:pt>
                <c:pt idx="2">
                  <c:v>67.23</c:v>
                </c:pt>
                <c:pt idx="3">
                  <c:v>61.82</c:v>
                </c:pt>
                <c:pt idx="4">
                  <c:v>61.15</c:v>
                </c:pt>
              </c:numCache>
            </c:numRef>
          </c:val>
          <c:smooth val="0"/>
          <c:extLst>
            <c:ext xmlns:c16="http://schemas.microsoft.com/office/drawing/2014/chart" uri="{C3380CC4-5D6E-409C-BE32-E72D297353CC}">
              <c16:uniqueId val="{00000001-4E09-40A3-869E-79A3D84AD2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150.71</c:v>
                </c:pt>
              </c:numCache>
            </c:numRef>
          </c:val>
          <c:extLst>
            <c:ext xmlns:c16="http://schemas.microsoft.com/office/drawing/2014/chart" uri="{C3380CC4-5D6E-409C-BE32-E72D297353CC}">
              <c16:uniqueId val="{00000000-DE5C-4F83-8163-6E93A2A1BE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222.41</c:v>
                </c:pt>
                <c:pt idx="2">
                  <c:v>228.21</c:v>
                </c:pt>
                <c:pt idx="3">
                  <c:v>246.9</c:v>
                </c:pt>
                <c:pt idx="4">
                  <c:v>250.43</c:v>
                </c:pt>
              </c:numCache>
            </c:numRef>
          </c:val>
          <c:smooth val="0"/>
          <c:extLst>
            <c:ext xmlns:c16="http://schemas.microsoft.com/office/drawing/2014/chart" uri="{C3380CC4-5D6E-409C-BE32-E72D297353CC}">
              <c16:uniqueId val="{00000001-DE5C-4F83-8163-6E93A2A1BE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群馬県　渋川市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4">
        <f>データ!S6</f>
        <v>73068</v>
      </c>
      <c r="AM8" s="44"/>
      <c r="AN8" s="44"/>
      <c r="AO8" s="44"/>
      <c r="AP8" s="44"/>
      <c r="AQ8" s="44"/>
      <c r="AR8" s="44"/>
      <c r="AS8" s="44"/>
      <c r="AT8" s="45">
        <f>データ!T6</f>
        <v>240.27</v>
      </c>
      <c r="AU8" s="45"/>
      <c r="AV8" s="45"/>
      <c r="AW8" s="45"/>
      <c r="AX8" s="45"/>
      <c r="AY8" s="45"/>
      <c r="AZ8" s="45"/>
      <c r="BA8" s="45"/>
      <c r="BB8" s="45">
        <f>データ!U6</f>
        <v>304.11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55.76</v>
      </c>
      <c r="J10" s="45"/>
      <c r="K10" s="45"/>
      <c r="L10" s="45"/>
      <c r="M10" s="45"/>
      <c r="N10" s="45"/>
      <c r="O10" s="45"/>
      <c r="P10" s="45">
        <f>データ!P6</f>
        <v>27.51</v>
      </c>
      <c r="Q10" s="45"/>
      <c r="R10" s="45"/>
      <c r="S10" s="45"/>
      <c r="T10" s="45"/>
      <c r="U10" s="45"/>
      <c r="V10" s="45"/>
      <c r="W10" s="45">
        <f>データ!Q6</f>
        <v>100</v>
      </c>
      <c r="X10" s="45"/>
      <c r="Y10" s="45"/>
      <c r="Z10" s="45"/>
      <c r="AA10" s="45"/>
      <c r="AB10" s="45"/>
      <c r="AC10" s="45"/>
      <c r="AD10" s="44">
        <f>データ!R6</f>
        <v>2013</v>
      </c>
      <c r="AE10" s="44"/>
      <c r="AF10" s="44"/>
      <c r="AG10" s="44"/>
      <c r="AH10" s="44"/>
      <c r="AI10" s="44"/>
      <c r="AJ10" s="44"/>
      <c r="AK10" s="2"/>
      <c r="AL10" s="44">
        <f>データ!V6</f>
        <v>19974</v>
      </c>
      <c r="AM10" s="44"/>
      <c r="AN10" s="44"/>
      <c r="AO10" s="44"/>
      <c r="AP10" s="44"/>
      <c r="AQ10" s="44"/>
      <c r="AR10" s="44"/>
      <c r="AS10" s="44"/>
      <c r="AT10" s="45">
        <f>データ!W6</f>
        <v>13.3</v>
      </c>
      <c r="AU10" s="45"/>
      <c r="AV10" s="45"/>
      <c r="AW10" s="45"/>
      <c r="AX10" s="45"/>
      <c r="AY10" s="45"/>
      <c r="AZ10" s="45"/>
      <c r="BA10" s="45"/>
      <c r="BB10" s="45">
        <f>データ!X6</f>
        <v>1501.8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gXayiv5mJKxSC8bYgC4lmpIZG8T4VlrgCivzb5vRY09yUJvUcX+eJn2HBZft7384admaKyt5CX2tEKADk5N8QQ==" saltValue="mASMDndJF02FHftOyphI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102083</v>
      </c>
      <c r="D6" s="19">
        <f t="shared" si="3"/>
        <v>46</v>
      </c>
      <c r="E6" s="19">
        <f t="shared" si="3"/>
        <v>17</v>
      </c>
      <c r="F6" s="19">
        <f t="shared" si="3"/>
        <v>5</v>
      </c>
      <c r="G6" s="19">
        <f t="shared" si="3"/>
        <v>0</v>
      </c>
      <c r="H6" s="19" t="str">
        <f t="shared" si="3"/>
        <v>群馬県　渋川市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55.76</v>
      </c>
      <c r="P6" s="20">
        <f t="shared" si="3"/>
        <v>27.51</v>
      </c>
      <c r="Q6" s="20">
        <f t="shared" si="3"/>
        <v>100</v>
      </c>
      <c r="R6" s="20">
        <f t="shared" si="3"/>
        <v>2013</v>
      </c>
      <c r="S6" s="20">
        <f t="shared" si="3"/>
        <v>73068</v>
      </c>
      <c r="T6" s="20">
        <f t="shared" si="3"/>
        <v>240.27</v>
      </c>
      <c r="U6" s="20">
        <f t="shared" si="3"/>
        <v>304.11</v>
      </c>
      <c r="V6" s="20">
        <f t="shared" si="3"/>
        <v>19974</v>
      </c>
      <c r="W6" s="20">
        <f t="shared" si="3"/>
        <v>13.3</v>
      </c>
      <c r="X6" s="20">
        <f t="shared" si="3"/>
        <v>1501.8</v>
      </c>
      <c r="Y6" s="21" t="str">
        <f>IF(Y7="",NA(),Y7)</f>
        <v>-</v>
      </c>
      <c r="Z6" s="21">
        <f t="shared" ref="Z6:AH6" si="4">IF(Z7="",NA(),Z7)</f>
        <v>101.69</v>
      </c>
      <c r="AA6" s="21">
        <f t="shared" si="4"/>
        <v>105.36</v>
      </c>
      <c r="AB6" s="21">
        <f t="shared" si="4"/>
        <v>103.01</v>
      </c>
      <c r="AC6" s="21">
        <f t="shared" si="4"/>
        <v>102.94</v>
      </c>
      <c r="AD6" s="21" t="str">
        <f t="shared" si="4"/>
        <v>-</v>
      </c>
      <c r="AE6" s="21">
        <f t="shared" si="4"/>
        <v>103.09</v>
      </c>
      <c r="AF6" s="21">
        <f t="shared" si="4"/>
        <v>102.11</v>
      </c>
      <c r="AG6" s="21">
        <f t="shared" si="4"/>
        <v>101.91</v>
      </c>
      <c r="AH6" s="21">
        <f t="shared" si="4"/>
        <v>103.07</v>
      </c>
      <c r="AI6" s="20" t="str">
        <f>IF(AI7="","",IF(AI7="-","【-】","【"&amp;SUBSTITUTE(TEXT(AI7,"#,##0.00"),"-","△")&amp;"】"))</f>
        <v>【104.44】</v>
      </c>
      <c r="AJ6" s="21" t="str">
        <f>IF(AJ7="",NA(),AJ7)</f>
        <v>-</v>
      </c>
      <c r="AK6" s="21">
        <f t="shared" ref="AK6:AS6" si="5">IF(AK7="",NA(),AK7)</f>
        <v>161.02000000000001</v>
      </c>
      <c r="AL6" s="21">
        <f t="shared" si="5"/>
        <v>190.02</v>
      </c>
      <c r="AM6" s="21">
        <f t="shared" si="5"/>
        <v>208.26</v>
      </c>
      <c r="AN6" s="21">
        <f t="shared" si="5"/>
        <v>192.88</v>
      </c>
      <c r="AO6" s="21" t="str">
        <f t="shared" si="5"/>
        <v>-</v>
      </c>
      <c r="AP6" s="21">
        <f t="shared" si="5"/>
        <v>101.24</v>
      </c>
      <c r="AQ6" s="21">
        <f t="shared" si="5"/>
        <v>124.9</v>
      </c>
      <c r="AR6" s="21">
        <f t="shared" si="5"/>
        <v>124.8</v>
      </c>
      <c r="AS6" s="21">
        <f t="shared" si="5"/>
        <v>120.64</v>
      </c>
      <c r="AT6" s="20" t="str">
        <f>IF(AT7="","",IF(AT7="-","【-】","【"&amp;SUBSTITUTE(TEXT(AT7,"#,##0.00"),"-","△")&amp;"】"))</f>
        <v>【124.06】</v>
      </c>
      <c r="AU6" s="21" t="str">
        <f>IF(AU7="",NA(),AU7)</f>
        <v>-</v>
      </c>
      <c r="AV6" s="21">
        <f t="shared" ref="AV6:BD6" si="6">IF(AV7="",NA(),AV7)</f>
        <v>27.76</v>
      </c>
      <c r="AW6" s="21">
        <f t="shared" si="6"/>
        <v>32.5</v>
      </c>
      <c r="AX6" s="21">
        <f t="shared" si="6"/>
        <v>18.28</v>
      </c>
      <c r="AY6" s="21">
        <f t="shared" si="6"/>
        <v>25.79</v>
      </c>
      <c r="AZ6" s="21" t="str">
        <f t="shared" si="6"/>
        <v>-</v>
      </c>
      <c r="BA6" s="21">
        <f t="shared" si="6"/>
        <v>37.24</v>
      </c>
      <c r="BB6" s="21">
        <f t="shared" si="6"/>
        <v>33.58</v>
      </c>
      <c r="BC6" s="21">
        <f t="shared" si="6"/>
        <v>35.42</v>
      </c>
      <c r="BD6" s="21">
        <f t="shared" si="6"/>
        <v>39.82</v>
      </c>
      <c r="BE6" s="20" t="str">
        <f>IF(BE7="","",IF(BE7="-","【-】","【"&amp;SUBSTITUTE(TEXT(BE7,"#,##0.00"),"-","△")&amp;"】"))</f>
        <v>【42.02】</v>
      </c>
      <c r="BF6" s="21" t="str">
        <f>IF(BF7="",NA(),BF7)</f>
        <v>-</v>
      </c>
      <c r="BG6" s="21">
        <f t="shared" ref="BG6:BO6" si="7">IF(BG7="",NA(),BG7)</f>
        <v>417.71</v>
      </c>
      <c r="BH6" s="21">
        <f t="shared" si="7"/>
        <v>529.62</v>
      </c>
      <c r="BI6" s="21">
        <f t="shared" si="7"/>
        <v>211.56</v>
      </c>
      <c r="BJ6" s="20">
        <f t="shared" si="7"/>
        <v>0</v>
      </c>
      <c r="BK6" s="21" t="str">
        <f t="shared" si="7"/>
        <v>-</v>
      </c>
      <c r="BL6" s="21">
        <f t="shared" si="7"/>
        <v>783.8</v>
      </c>
      <c r="BM6" s="21">
        <f t="shared" si="7"/>
        <v>778.81</v>
      </c>
      <c r="BN6" s="21">
        <f t="shared" si="7"/>
        <v>718.49</v>
      </c>
      <c r="BO6" s="21">
        <f t="shared" si="7"/>
        <v>743.31</v>
      </c>
      <c r="BP6" s="20" t="str">
        <f>IF(BP7="","",IF(BP7="-","【-】","【"&amp;SUBSTITUTE(TEXT(BP7,"#,##0.00"),"-","△")&amp;"】"))</f>
        <v>【785.10】</v>
      </c>
      <c r="BQ6" s="21" t="str">
        <f>IF(BQ7="",NA(),BQ7)</f>
        <v>-</v>
      </c>
      <c r="BR6" s="21">
        <f t="shared" ref="BR6:BZ6" si="8">IF(BR7="",NA(),BR7)</f>
        <v>65.17</v>
      </c>
      <c r="BS6" s="21">
        <f t="shared" si="8"/>
        <v>65.52</v>
      </c>
      <c r="BT6" s="21">
        <f t="shared" si="8"/>
        <v>65.38</v>
      </c>
      <c r="BU6" s="21">
        <f t="shared" si="8"/>
        <v>65.05</v>
      </c>
      <c r="BV6" s="21" t="str">
        <f t="shared" si="8"/>
        <v>-</v>
      </c>
      <c r="BW6" s="21">
        <f t="shared" si="8"/>
        <v>68.11</v>
      </c>
      <c r="BX6" s="21">
        <f t="shared" si="8"/>
        <v>67.23</v>
      </c>
      <c r="BY6" s="21">
        <f t="shared" si="8"/>
        <v>61.82</v>
      </c>
      <c r="BZ6" s="21">
        <f t="shared" si="8"/>
        <v>61.15</v>
      </c>
      <c r="CA6" s="20" t="str">
        <f>IF(CA7="","",IF(CA7="-","【-】","【"&amp;SUBSTITUTE(TEXT(CA7,"#,##0.00"),"-","△")&amp;"】"))</f>
        <v>【56.93】</v>
      </c>
      <c r="CB6" s="21" t="str">
        <f>IF(CB7="",NA(),CB7)</f>
        <v>-</v>
      </c>
      <c r="CC6" s="21">
        <f t="shared" ref="CC6:CK6" si="9">IF(CC7="",NA(),CC7)</f>
        <v>150</v>
      </c>
      <c r="CD6" s="21">
        <f t="shared" si="9"/>
        <v>150</v>
      </c>
      <c r="CE6" s="21">
        <f t="shared" si="9"/>
        <v>150</v>
      </c>
      <c r="CF6" s="21">
        <f t="shared" si="9"/>
        <v>150.71</v>
      </c>
      <c r="CG6" s="21" t="str">
        <f t="shared" si="9"/>
        <v>-</v>
      </c>
      <c r="CH6" s="21">
        <f t="shared" si="9"/>
        <v>222.41</v>
      </c>
      <c r="CI6" s="21">
        <f t="shared" si="9"/>
        <v>228.21</v>
      </c>
      <c r="CJ6" s="21">
        <f t="shared" si="9"/>
        <v>246.9</v>
      </c>
      <c r="CK6" s="21">
        <f t="shared" si="9"/>
        <v>250.43</v>
      </c>
      <c r="CL6" s="20" t="str">
        <f>IF(CL7="","",IF(CL7="-","【-】","【"&amp;SUBSTITUTE(TEXT(CL7,"#,##0.00"),"-","△")&amp;"】"))</f>
        <v>【271.15】</v>
      </c>
      <c r="CM6" s="21" t="str">
        <f>IF(CM7="",NA(),CM7)</f>
        <v>-</v>
      </c>
      <c r="CN6" s="21">
        <f t="shared" ref="CN6:CV6" si="10">IF(CN7="",NA(),CN7)</f>
        <v>57.42</v>
      </c>
      <c r="CO6" s="21">
        <f t="shared" si="10"/>
        <v>54.61</v>
      </c>
      <c r="CP6" s="21">
        <f t="shared" si="10"/>
        <v>52.35</v>
      </c>
      <c r="CQ6" s="21">
        <f t="shared" si="10"/>
        <v>51.07</v>
      </c>
      <c r="CR6" s="21" t="str">
        <f t="shared" si="10"/>
        <v>-</v>
      </c>
      <c r="CS6" s="21">
        <f t="shared" si="10"/>
        <v>55.26</v>
      </c>
      <c r="CT6" s="21">
        <f t="shared" si="10"/>
        <v>54.54</v>
      </c>
      <c r="CU6" s="21">
        <f t="shared" si="10"/>
        <v>52.9</v>
      </c>
      <c r="CV6" s="21">
        <f t="shared" si="10"/>
        <v>52.63</v>
      </c>
      <c r="CW6" s="20" t="str">
        <f>IF(CW7="","",IF(CW7="-","【-】","【"&amp;SUBSTITUTE(TEXT(CW7,"#,##0.00"),"-","△")&amp;"】"))</f>
        <v>【49.87】</v>
      </c>
      <c r="CX6" s="21" t="str">
        <f>IF(CX7="",NA(),CX7)</f>
        <v>-</v>
      </c>
      <c r="CY6" s="21">
        <f t="shared" ref="CY6:DG6" si="11">IF(CY7="",NA(),CY7)</f>
        <v>82.14</v>
      </c>
      <c r="CZ6" s="21">
        <f t="shared" si="11"/>
        <v>82.82</v>
      </c>
      <c r="DA6" s="21">
        <f t="shared" si="11"/>
        <v>83.84</v>
      </c>
      <c r="DB6" s="21">
        <f t="shared" si="11"/>
        <v>84.35</v>
      </c>
      <c r="DC6" s="21" t="str">
        <f t="shared" si="11"/>
        <v>-</v>
      </c>
      <c r="DD6" s="21">
        <f t="shared" si="11"/>
        <v>90.52</v>
      </c>
      <c r="DE6" s="21">
        <f t="shared" si="11"/>
        <v>90.3</v>
      </c>
      <c r="DF6" s="21">
        <f t="shared" si="11"/>
        <v>90.3</v>
      </c>
      <c r="DG6" s="21">
        <f t="shared" si="11"/>
        <v>90.32</v>
      </c>
      <c r="DH6" s="20" t="str">
        <f>IF(DH7="","",IF(DH7="-","【-】","【"&amp;SUBSTITUTE(TEXT(DH7,"#,##0.00"),"-","△")&amp;"】"))</f>
        <v>【87.54】</v>
      </c>
      <c r="DI6" s="21" t="str">
        <f>IF(DI7="",NA(),DI7)</f>
        <v>-</v>
      </c>
      <c r="DJ6" s="21">
        <f t="shared" ref="DJ6:DR6" si="12">IF(DJ7="",NA(),DJ7)</f>
        <v>3.45</v>
      </c>
      <c r="DK6" s="21">
        <f t="shared" si="12"/>
        <v>6.89</v>
      </c>
      <c r="DL6" s="21">
        <f t="shared" si="12"/>
        <v>10.69</v>
      </c>
      <c r="DM6" s="21">
        <f t="shared" si="12"/>
        <v>13.27</v>
      </c>
      <c r="DN6" s="21" t="str">
        <f t="shared" si="12"/>
        <v>-</v>
      </c>
      <c r="DO6" s="21">
        <f t="shared" si="12"/>
        <v>24.8</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0.01</v>
      </c>
      <c r="EM6" s="21">
        <f t="shared" si="14"/>
        <v>0.01</v>
      </c>
      <c r="EN6" s="21">
        <f t="shared" si="14"/>
        <v>0.02</v>
      </c>
      <c r="EO6" s="20" t="str">
        <f>IF(EO7="","",IF(EO7="-","【-】","【"&amp;SUBSTITUTE(TEXT(EO7,"#,##0.00"),"-","△")&amp;"】"))</f>
        <v>【0.02】</v>
      </c>
    </row>
    <row r="7" spans="1:148" s="22" customFormat="1" x14ac:dyDescent="0.2">
      <c r="A7" s="14"/>
      <c r="B7" s="23">
        <v>2023</v>
      </c>
      <c r="C7" s="23">
        <v>102083</v>
      </c>
      <c r="D7" s="23">
        <v>46</v>
      </c>
      <c r="E7" s="23">
        <v>17</v>
      </c>
      <c r="F7" s="23">
        <v>5</v>
      </c>
      <c r="G7" s="23">
        <v>0</v>
      </c>
      <c r="H7" s="23" t="s">
        <v>96</v>
      </c>
      <c r="I7" s="23" t="s">
        <v>97</v>
      </c>
      <c r="J7" s="23" t="s">
        <v>98</v>
      </c>
      <c r="K7" s="23" t="s">
        <v>99</v>
      </c>
      <c r="L7" s="23" t="s">
        <v>100</v>
      </c>
      <c r="M7" s="23" t="s">
        <v>101</v>
      </c>
      <c r="N7" s="24" t="s">
        <v>102</v>
      </c>
      <c r="O7" s="24">
        <v>55.76</v>
      </c>
      <c r="P7" s="24">
        <v>27.51</v>
      </c>
      <c r="Q7" s="24">
        <v>100</v>
      </c>
      <c r="R7" s="24">
        <v>2013</v>
      </c>
      <c r="S7" s="24">
        <v>73068</v>
      </c>
      <c r="T7" s="24">
        <v>240.27</v>
      </c>
      <c r="U7" s="24">
        <v>304.11</v>
      </c>
      <c r="V7" s="24">
        <v>19974</v>
      </c>
      <c r="W7" s="24">
        <v>13.3</v>
      </c>
      <c r="X7" s="24">
        <v>1501.8</v>
      </c>
      <c r="Y7" s="24" t="s">
        <v>102</v>
      </c>
      <c r="Z7" s="24">
        <v>101.69</v>
      </c>
      <c r="AA7" s="24">
        <v>105.36</v>
      </c>
      <c r="AB7" s="24">
        <v>103.01</v>
      </c>
      <c r="AC7" s="24">
        <v>102.94</v>
      </c>
      <c r="AD7" s="24" t="s">
        <v>102</v>
      </c>
      <c r="AE7" s="24">
        <v>103.09</v>
      </c>
      <c r="AF7" s="24">
        <v>102.11</v>
      </c>
      <c r="AG7" s="24">
        <v>101.91</v>
      </c>
      <c r="AH7" s="24">
        <v>103.07</v>
      </c>
      <c r="AI7" s="24">
        <v>104.44</v>
      </c>
      <c r="AJ7" s="24" t="s">
        <v>102</v>
      </c>
      <c r="AK7" s="24">
        <v>161.02000000000001</v>
      </c>
      <c r="AL7" s="24">
        <v>190.02</v>
      </c>
      <c r="AM7" s="24">
        <v>208.26</v>
      </c>
      <c r="AN7" s="24">
        <v>192.88</v>
      </c>
      <c r="AO7" s="24" t="s">
        <v>102</v>
      </c>
      <c r="AP7" s="24">
        <v>101.24</v>
      </c>
      <c r="AQ7" s="24">
        <v>124.9</v>
      </c>
      <c r="AR7" s="24">
        <v>124.8</v>
      </c>
      <c r="AS7" s="24">
        <v>120.64</v>
      </c>
      <c r="AT7" s="24">
        <v>124.06</v>
      </c>
      <c r="AU7" s="24" t="s">
        <v>102</v>
      </c>
      <c r="AV7" s="24">
        <v>27.76</v>
      </c>
      <c r="AW7" s="24">
        <v>32.5</v>
      </c>
      <c r="AX7" s="24">
        <v>18.28</v>
      </c>
      <c r="AY7" s="24">
        <v>25.79</v>
      </c>
      <c r="AZ7" s="24" t="s">
        <v>102</v>
      </c>
      <c r="BA7" s="24">
        <v>37.24</v>
      </c>
      <c r="BB7" s="24">
        <v>33.58</v>
      </c>
      <c r="BC7" s="24">
        <v>35.42</v>
      </c>
      <c r="BD7" s="24">
        <v>39.82</v>
      </c>
      <c r="BE7" s="24">
        <v>42.02</v>
      </c>
      <c r="BF7" s="24" t="s">
        <v>102</v>
      </c>
      <c r="BG7" s="24">
        <v>417.71</v>
      </c>
      <c r="BH7" s="24">
        <v>529.62</v>
      </c>
      <c r="BI7" s="24">
        <v>211.56</v>
      </c>
      <c r="BJ7" s="24">
        <v>0</v>
      </c>
      <c r="BK7" s="24" t="s">
        <v>102</v>
      </c>
      <c r="BL7" s="24">
        <v>783.8</v>
      </c>
      <c r="BM7" s="24">
        <v>778.81</v>
      </c>
      <c r="BN7" s="24">
        <v>718.49</v>
      </c>
      <c r="BO7" s="24">
        <v>743.31</v>
      </c>
      <c r="BP7" s="24">
        <v>785.1</v>
      </c>
      <c r="BQ7" s="24" t="s">
        <v>102</v>
      </c>
      <c r="BR7" s="24">
        <v>65.17</v>
      </c>
      <c r="BS7" s="24">
        <v>65.52</v>
      </c>
      <c r="BT7" s="24">
        <v>65.38</v>
      </c>
      <c r="BU7" s="24">
        <v>65.05</v>
      </c>
      <c r="BV7" s="24" t="s">
        <v>102</v>
      </c>
      <c r="BW7" s="24">
        <v>68.11</v>
      </c>
      <c r="BX7" s="24">
        <v>67.23</v>
      </c>
      <c r="BY7" s="24">
        <v>61.82</v>
      </c>
      <c r="BZ7" s="24">
        <v>61.15</v>
      </c>
      <c r="CA7" s="24">
        <v>56.93</v>
      </c>
      <c r="CB7" s="24" t="s">
        <v>102</v>
      </c>
      <c r="CC7" s="24">
        <v>150</v>
      </c>
      <c r="CD7" s="24">
        <v>150</v>
      </c>
      <c r="CE7" s="24">
        <v>150</v>
      </c>
      <c r="CF7" s="24">
        <v>150.71</v>
      </c>
      <c r="CG7" s="24" t="s">
        <v>102</v>
      </c>
      <c r="CH7" s="24">
        <v>222.41</v>
      </c>
      <c r="CI7" s="24">
        <v>228.21</v>
      </c>
      <c r="CJ7" s="24">
        <v>246.9</v>
      </c>
      <c r="CK7" s="24">
        <v>250.43</v>
      </c>
      <c r="CL7" s="24">
        <v>271.14999999999998</v>
      </c>
      <c r="CM7" s="24" t="s">
        <v>102</v>
      </c>
      <c r="CN7" s="24">
        <v>57.42</v>
      </c>
      <c r="CO7" s="24">
        <v>54.61</v>
      </c>
      <c r="CP7" s="24">
        <v>52.35</v>
      </c>
      <c r="CQ7" s="24">
        <v>51.07</v>
      </c>
      <c r="CR7" s="24" t="s">
        <v>102</v>
      </c>
      <c r="CS7" s="24">
        <v>55.26</v>
      </c>
      <c r="CT7" s="24">
        <v>54.54</v>
      </c>
      <c r="CU7" s="24">
        <v>52.9</v>
      </c>
      <c r="CV7" s="24">
        <v>52.63</v>
      </c>
      <c r="CW7" s="24">
        <v>49.87</v>
      </c>
      <c r="CX7" s="24" t="s">
        <v>102</v>
      </c>
      <c r="CY7" s="24">
        <v>82.14</v>
      </c>
      <c r="CZ7" s="24">
        <v>82.82</v>
      </c>
      <c r="DA7" s="24">
        <v>83.84</v>
      </c>
      <c r="DB7" s="24">
        <v>84.35</v>
      </c>
      <c r="DC7" s="24" t="s">
        <v>102</v>
      </c>
      <c r="DD7" s="24">
        <v>90.52</v>
      </c>
      <c r="DE7" s="24">
        <v>90.3</v>
      </c>
      <c r="DF7" s="24">
        <v>90.3</v>
      </c>
      <c r="DG7" s="24">
        <v>90.32</v>
      </c>
      <c r="DH7" s="24">
        <v>87.54</v>
      </c>
      <c r="DI7" s="24" t="s">
        <v>102</v>
      </c>
      <c r="DJ7" s="24">
        <v>3.45</v>
      </c>
      <c r="DK7" s="24">
        <v>6.89</v>
      </c>
      <c r="DL7" s="24">
        <v>10.69</v>
      </c>
      <c r="DM7" s="24">
        <v>13.27</v>
      </c>
      <c r="DN7" s="24" t="s">
        <v>102</v>
      </c>
      <c r="DO7" s="24">
        <v>24.8</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0.02</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2025-02-03T08:09:02Z</cp:lastPrinted>
  <dcterms:created xsi:type="dcterms:W3CDTF">2025-01-24T07:16:41Z</dcterms:created>
  <dcterms:modified xsi:type="dcterms:W3CDTF">2025-02-27T06:41:47Z</dcterms:modified>
  <cp:category/>
</cp:coreProperties>
</file>