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10.1.36.23\地方債係\09-公営企業\Ⅰ_公営企業決算調査\07経営比較分析表\R06（R5決算）\04_団体から\"/>
    </mc:Choice>
  </mc:AlternateContent>
  <xr:revisionPtr revIDLastSave="0" documentId="13_ncr:1_{EA5A89AD-5AAE-43C4-BC78-3DBF3BDD5134}" xr6:coauthVersionLast="47" xr6:coauthVersionMax="47" xr10:uidLastSave="{00000000-0000-0000-0000-000000000000}"/>
  <workbookProtection workbookAlgorithmName="SHA-512" workbookHashValue="OU1NJufq588/RQOGwIWfAkeZJXaILcTXQ8qMmZn2Nww9lkJ3Vdvpk8pvIdqERhqvpB1bcw3TS/WMKzp41NxYDw==" workbookSaltValue="dhGjwVfN16KJZuIFpEXFzg==" workbookSpinCount="100000" lockStructure="1"/>
  <bookViews>
    <workbookView xWindow="-110" yWindow="-110" windowWidth="19420" windowHeight="1042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O85" i="4" s="1"/>
  <c r="EN6" i="5"/>
  <c r="EM6" i="5"/>
  <c r="EL6" i="5"/>
  <c r="EK6" i="5"/>
  <c r="EJ6" i="5"/>
  <c r="EI6" i="5"/>
  <c r="EH6" i="5"/>
  <c r="EG6" i="5"/>
  <c r="EF6" i="5"/>
  <c r="EE6" i="5"/>
  <c r="ED6" i="5"/>
  <c r="N85" i="4" s="1"/>
  <c r="EC6" i="5"/>
  <c r="EB6" i="5"/>
  <c r="EA6" i="5"/>
  <c r="DZ6" i="5"/>
  <c r="DY6" i="5"/>
  <c r="DX6" i="5"/>
  <c r="DW6" i="5"/>
  <c r="DV6" i="5"/>
  <c r="DU6" i="5"/>
  <c r="DT6" i="5"/>
  <c r="DS6" i="5"/>
  <c r="M85" i="4" s="1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E85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BB8" i="4" s="1"/>
  <c r="T6" i="5"/>
  <c r="AT8" i="4" s="1"/>
  <c r="S6" i="5"/>
  <c r="AL8" i="4" s="1"/>
  <c r="R6" i="5"/>
  <c r="AD10" i="4" s="1"/>
  <c r="Q6" i="5"/>
  <c r="W10" i="4" s="1"/>
  <c r="P6" i="5"/>
  <c r="O6" i="5"/>
  <c r="N6" i="5"/>
  <c r="B10" i="4" s="1"/>
  <c r="M6" i="5"/>
  <c r="L6" i="5"/>
  <c r="K6" i="5"/>
  <c r="J6" i="5"/>
  <c r="I8" i="4" s="1"/>
  <c r="I6" i="5"/>
  <c r="B8" i="4" s="1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5" i="4"/>
  <c r="K85" i="4"/>
  <c r="I85" i="4"/>
  <c r="G85" i="4"/>
  <c r="BB10" i="4"/>
  <c r="AT10" i="4"/>
  <c r="AL10" i="4"/>
  <c r="P10" i="4"/>
  <c r="I10" i="4"/>
  <c r="AD8" i="4"/>
  <c r="W8" i="4"/>
  <c r="P8" i="4"/>
  <c r="B6" i="4"/>
</calcChain>
</file>

<file path=xl/sharedStrings.xml><?xml version="1.0" encoding="utf-8"?>
<sst xmlns="http://schemas.openxmlformats.org/spreadsheetml/2006/main" count="253" uniqueCount="117">
  <si>
    <t>経営比較分析表（令和5年度決算）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</si>
  <si>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</si>
  <si>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</si>
  <si>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</si>
  <si>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</si>
  <si>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</si>
  <si>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</si>
  <si>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</si>
  <si>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</si>
  <si>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</si>
  <si>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</si>
  <si>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</si>
  <si>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</si>
  <si>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</si>
  <si>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</si>
  <si>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</si>
  <si>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</si>
  <si>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</si>
  <si>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</si>
  <si>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</si>
  <si>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</si>
  <si>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</si>
  <si>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</si>
  <si>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令和5年度全国平均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</si>
  <si>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</si>
  <si>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</si>
  <si>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</si>
  <si>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</si>
  <si>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</si>
  <si>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</si>
  <si>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</si>
  <si>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</si>
  <si>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</si>
  <si>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</si>
  <si>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</si>
  <si>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</si>
  <si>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</si>
  <si>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</si>
  <si>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</si>
  <si>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</si>
  <si>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</si>
  <si>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</si>
  <si>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</si>
  <si>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</si>
  <si>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</si>
  <si>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</si>
  <si>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</si>
  <si>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</si>
  <si>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</si>
  <si>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</si>
  <si>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</si>
  <si>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</si>
  <si>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</si>
  <si>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</si>
  <si>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</si>
  <si>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</si>
  <si>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</si>
  <si>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</si>
  <si>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</si>
  <si>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</si>
  <si>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</si>
  <si>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</si>
  <si>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</si>
  <si>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</si>
  <si>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</si>
  <si>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</si>
  <si>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</si>
  <si>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</si>
  <si>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</si>
  <si>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</si>
  <si>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</si>
  <si>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</si>
  <si>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</si>
  <si>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</si>
  <si>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</si>
  <si>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</si>
  <si>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</si>
  <si>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</si>
  <si>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</si>
  <si>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</si>
  <si>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</si>
  <si>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</si>
  <si>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</si>
  <si>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</si>
  <si>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</si>
  <si>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</si>
  <si>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</si>
  <si>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</si>
  <si>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</si>
  <si>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</si>
  <si>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</si>
  <si>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</si>
  <si>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</si>
  <si>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</si>
  <si>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</si>
  <si>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</si>
  <si>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群馬県　館林市</t>
  </si>
  <si>
    <t>法適用</t>
  </si>
  <si>
    <t>下水道事業</t>
  </si>
  <si>
    <t>農業集落排水</t>
  </si>
  <si>
    <t>F2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</si>
  <si>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</si>
  <si>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</si>
  <si>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</si>
  <si>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</si>
  <si>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</si>
  <si>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</si>
  <si>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</si>
  <si>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</si>
  <si>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</si>
  <si>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</si>
  <si>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</si>
  <si>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</si>
  <si>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</si>
  <si>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①経常収支比率は100%を超えているが、これは、一般会計からの繰入金（基準外）によるものであるため、さらなる使用料収入の確保、維持管理費等の費用の削減が必要となる。
②累積欠損金比率は発生していない。
③流動比率は平均値を下回っているため、接続率の向上による使用料収入の確保など、現金預金の確保が必要となる。
④企業債残高対事業規模比率は発生していない。
⑤経費回収率は平均値を上回っているが、100％に達していないため、さらなる使用料収入の確保、維持管理費等の費用の削減が必要となる。
⑥汚水処理原価は平均値を下回っているが、経営改善のためにさらなる汚水処理費の削減が必要となる。
⑦施設利用率は平均値を下回っている。⑧水洗化率が100%に達していないことからも、農業集落排水への接続人口を増やし、施設利用率、水洗化率の改善が必要となる。
　以上の分析から、農業集落排水事業の経営改善のためには、さらなる使用料収入確保、維持管理費等の費用の削減が必要となる。</t>
    <rPh sb="193" eb="195">
      <t>ウワマワ</t>
    </rPh>
    <rPh sb="206" eb="207">
      <t>タッ</t>
    </rPh>
    <rPh sb="261" eb="263">
      <t>シタマワ</t>
    </rPh>
    <phoneticPr fontId="4"/>
  </si>
  <si>
    <t>　本市の農業集落排水施設は、下早川田地区は平成11年、木戸地区は平成17年の供用開始と比較的新しい施設である。そのため、①有形固定資産減価償却率は平均値を下回っており、②管渠老朽化率及び③管渠改善率は発生していない。
　しかし、今後老朽化が進むことは明らかであり、将来を見据えた老朽化対策が必要となる。</t>
    <phoneticPr fontId="4"/>
  </si>
  <si>
    <t>　本市の農業集落排水事業は、令和２年度より地方公営企業法の財務規定等を適用している。
　使用料収入だけでは経営を維持することが困難であるため、一般会計からの繰入金（基準外）を頼りにしている状況である。
　今後、水洗化率の向上による使用料収入の確保、維持管理費等の費用の削減により、安定的な経営が図れるよう努める。さらに、老朽化に伴う更新費用の増大が見込まれることから、最適整備構想及び経営戦略を考慮し、計画的な更新を行っていく必要が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</si>
</sst>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 formatCode="#,##0.00;&quot;△&quot;#,##0.00;&quot;-&quot;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43-4BAA-AEFD-4D7D4FA63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0.25</c:v>
                </c:pt>
                <c:pt idx="2">
                  <c:v>0.05</c:v>
                </c:pt>
                <c:pt idx="3">
                  <c:v>0.03</c:v>
                </c:pt>
                <c:pt idx="4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43-4BAA-AEFD-4D7D4FA63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35.57</c:v>
                </c:pt>
                <c:pt idx="2">
                  <c:v>33.74</c:v>
                </c:pt>
                <c:pt idx="3">
                  <c:v>33.74</c:v>
                </c:pt>
                <c:pt idx="4">
                  <c:v>34.15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07-4E8F-A657-E83CA251D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54.83</c:v>
                </c:pt>
                <c:pt idx="2">
                  <c:v>66.53</c:v>
                </c:pt>
                <c:pt idx="3">
                  <c:v>52.35</c:v>
                </c:pt>
                <c:pt idx="4">
                  <c:v>46.25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07-4E8F-A657-E83CA251D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82.52</c:v>
                </c:pt>
                <c:pt idx="2">
                  <c:v>83.67</c:v>
                </c:pt>
                <c:pt idx="3">
                  <c:v>84.78</c:v>
                </c:pt>
                <c:pt idx="4">
                  <c:v>85.81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47-43D9-BA85-2B2B869CE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84.7</c:v>
                </c:pt>
                <c:pt idx="2">
                  <c:v>84.67</c:v>
                </c:pt>
                <c:pt idx="3">
                  <c:v>84.39</c:v>
                </c:pt>
                <c:pt idx="4">
                  <c:v>83.96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47-43D9-BA85-2B2B869CE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124.9</c:v>
                </c:pt>
                <c:pt idx="2">
                  <c:v>118.99</c:v>
                </c:pt>
                <c:pt idx="3">
                  <c:v>112</c:v>
                </c:pt>
                <c:pt idx="4">
                  <c:v>122.37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C9-404E-ABBB-3161709FC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106.37</c:v>
                </c:pt>
                <c:pt idx="2">
                  <c:v>106.07</c:v>
                </c:pt>
                <c:pt idx="3">
                  <c:v>105.5</c:v>
                </c:pt>
                <c:pt idx="4">
                  <c:v>106.35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C9-404E-ABBB-3161709FC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4.28</c:v>
                </c:pt>
                <c:pt idx="2">
                  <c:v>7.7</c:v>
                </c:pt>
                <c:pt idx="3">
                  <c:v>12.75</c:v>
                </c:pt>
                <c:pt idx="4">
                  <c:v>17.38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6D-4773-8589-B920B2687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20.34</c:v>
                </c:pt>
                <c:pt idx="2">
                  <c:v>21.85</c:v>
                </c:pt>
                <c:pt idx="3">
                  <c:v>25.19</c:v>
                </c:pt>
                <c:pt idx="4">
                  <c:v>25.46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6D-4773-8589-B920B2687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 formatCode="#,##0.00;&quot;△&quot;#,##0.00;&quot;-&quot;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34-494F-AABE-8575C2737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 formatCode="#,##0.00;&quot;△&quot;#,##0.00;&quot;-&quot;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;&quot;-&quot;">
                  <c:v>0.19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34-494F-AABE-8575C2737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 formatCode="#,##0.00;&quot;△&quot;#,##0.00;&quot;-&quot;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37-4EC3-A9BF-2A2626C53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139.02000000000001</c:v>
                </c:pt>
                <c:pt idx="2">
                  <c:v>132.04</c:v>
                </c:pt>
                <c:pt idx="3">
                  <c:v>145.43</c:v>
                </c:pt>
                <c:pt idx="4">
                  <c:v>129.88999999999999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37-4EC3-A9BF-2A2626C53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52.14</c:v>
                </c:pt>
                <c:pt idx="2">
                  <c:v>47.73</c:v>
                </c:pt>
                <c:pt idx="3">
                  <c:v>25.88</c:v>
                </c:pt>
                <c:pt idx="4">
                  <c:v>4.5599999999999996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01-4ECD-B6F2-8DB825E41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29.13</c:v>
                </c:pt>
                <c:pt idx="2">
                  <c:v>35.69</c:v>
                </c:pt>
                <c:pt idx="3">
                  <c:v>38.4</c:v>
                </c:pt>
                <c:pt idx="4">
                  <c:v>44.04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01-4ECD-B6F2-8DB825E41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 formatCode="#,##0.00;&quot;△&quot;#,##0.00;&quot;-&quot;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78-4481-81F0-9C1A5EC39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867.83</c:v>
                </c:pt>
                <c:pt idx="2">
                  <c:v>791.76</c:v>
                </c:pt>
                <c:pt idx="3">
                  <c:v>900.82</c:v>
                </c:pt>
                <c:pt idx="4">
                  <c:v>839.21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78-4481-81F0-9C1A5EC39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63.58</c:v>
                </c:pt>
                <c:pt idx="2">
                  <c:v>51.34</c:v>
                </c:pt>
                <c:pt idx="3">
                  <c:v>44.31</c:v>
                </c:pt>
                <c:pt idx="4">
                  <c:v>57.58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07-487B-9EC8-7CC4F040C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57.08</c:v>
                </c:pt>
                <c:pt idx="2">
                  <c:v>56.26</c:v>
                </c:pt>
                <c:pt idx="3">
                  <c:v>52.94</c:v>
                </c:pt>
                <c:pt idx="4">
                  <c:v>52.05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07-487B-9EC8-7CC4F040C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232.52</c:v>
                </c:pt>
                <c:pt idx="2">
                  <c:v>287.17</c:v>
                </c:pt>
                <c:pt idx="3">
                  <c:v>332.54</c:v>
                </c:pt>
                <c:pt idx="4">
                  <c:v>256.45999999999998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1C-4658-93B8-8AB6A3700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274.99</c:v>
                </c:pt>
                <c:pt idx="2">
                  <c:v>282.08999999999997</c:v>
                </c:pt>
                <c:pt idx="3">
                  <c:v>303.27999999999997</c:v>
                </c:pt>
                <c:pt idx="4">
                  <c:v>301.86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1C-4658-93B8-8AB6A3700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【104.44】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【124.06】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【785.10】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【87.54】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【271.15】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【56.93】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【28.42】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Normal="100" workbookViewId="0"/>
  </sheetViews>
  <sheetFormatPr defaultColWidth="2.6328125" defaultRowHeight="13" x14ac:dyDescent="0.2"/>
  <cols>
    <col min="1" max="1" width="2.6328125" customWidth="1"/>
    <col min="2" max="62" width="3.81640625" customWidth="1"/>
    <col min="64" max="78" width="3.08984375" customWidth="1"/>
    <col min="79" max="79" width="4.453125" bestFit="1" customWidth="1"/>
    <col min="81" max="82" width="4.4531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</row>
    <row r="3" spans="1:78" ht="9.75" customHeight="1" x14ac:dyDescent="0.2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</row>
    <row r="4" spans="1:78" ht="9.75" customHeight="1" x14ac:dyDescent="0.2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67" t="str">
        <f>データ!H6</f>
        <v>群馬県　館林市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46" t="s">
        <v>1</v>
      </c>
      <c r="C7" s="46"/>
      <c r="D7" s="46"/>
      <c r="E7" s="46"/>
      <c r="F7" s="46"/>
      <c r="G7" s="46"/>
      <c r="H7" s="46"/>
      <c r="I7" s="46" t="s">
        <v>2</v>
      </c>
      <c r="J7" s="46"/>
      <c r="K7" s="46"/>
      <c r="L7" s="46"/>
      <c r="M7" s="46"/>
      <c r="N7" s="46"/>
      <c r="O7" s="46"/>
      <c r="P7" s="46" t="s">
        <v>3</v>
      </c>
      <c r="Q7" s="46"/>
      <c r="R7" s="46"/>
      <c r="S7" s="46"/>
      <c r="T7" s="46"/>
      <c r="U7" s="46"/>
      <c r="V7" s="46"/>
      <c r="W7" s="46" t="s">
        <v>4</v>
      </c>
      <c r="X7" s="46"/>
      <c r="Y7" s="46"/>
      <c r="Z7" s="46"/>
      <c r="AA7" s="46"/>
      <c r="AB7" s="46"/>
      <c r="AC7" s="46"/>
      <c r="AD7" s="46" t="s">
        <v>5</v>
      </c>
      <c r="AE7" s="46"/>
      <c r="AF7" s="46"/>
      <c r="AG7" s="46"/>
      <c r="AH7" s="46"/>
      <c r="AI7" s="46"/>
      <c r="AJ7" s="46"/>
      <c r="AK7" s="3"/>
      <c r="AL7" s="46" t="s">
        <v>6</v>
      </c>
      <c r="AM7" s="46"/>
      <c r="AN7" s="46"/>
      <c r="AO7" s="46"/>
      <c r="AP7" s="46"/>
      <c r="AQ7" s="46"/>
      <c r="AR7" s="46"/>
      <c r="AS7" s="46"/>
      <c r="AT7" s="46" t="s">
        <v>7</v>
      </c>
      <c r="AU7" s="46"/>
      <c r="AV7" s="46"/>
      <c r="AW7" s="46"/>
      <c r="AX7" s="46"/>
      <c r="AY7" s="46"/>
      <c r="AZ7" s="46"/>
      <c r="BA7" s="46"/>
      <c r="BB7" s="46" t="s">
        <v>8</v>
      </c>
      <c r="BC7" s="46"/>
      <c r="BD7" s="46"/>
      <c r="BE7" s="46"/>
      <c r="BF7" s="46"/>
      <c r="BG7" s="46"/>
      <c r="BH7" s="46"/>
      <c r="BI7" s="46"/>
      <c r="BJ7" s="3"/>
      <c r="BK7" s="3"/>
      <c r="BL7" s="68" t="s">
        <v>9</v>
      </c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70"/>
    </row>
    <row r="8" spans="1:78" ht="18.75" customHeight="1" x14ac:dyDescent="0.2">
      <c r="A8" s="2"/>
      <c r="B8" s="64" t="str">
        <f>データ!I6</f>
        <v>法適用</v>
      </c>
      <c r="C8" s="64"/>
      <c r="D8" s="64"/>
      <c r="E8" s="64"/>
      <c r="F8" s="64"/>
      <c r="G8" s="64"/>
      <c r="H8" s="64"/>
      <c r="I8" s="64" t="str">
        <f>データ!J6</f>
        <v>下水道事業</v>
      </c>
      <c r="J8" s="64"/>
      <c r="K8" s="64"/>
      <c r="L8" s="64"/>
      <c r="M8" s="64"/>
      <c r="N8" s="64"/>
      <c r="O8" s="64"/>
      <c r="P8" s="64" t="str">
        <f>データ!K6</f>
        <v>農業集落排水</v>
      </c>
      <c r="Q8" s="64"/>
      <c r="R8" s="64"/>
      <c r="S8" s="64"/>
      <c r="T8" s="64"/>
      <c r="U8" s="64"/>
      <c r="V8" s="64"/>
      <c r="W8" s="64" t="str">
        <f>データ!L6</f>
        <v>F2</v>
      </c>
      <c r="X8" s="64"/>
      <c r="Y8" s="64"/>
      <c r="Z8" s="64"/>
      <c r="AA8" s="64"/>
      <c r="AB8" s="64"/>
      <c r="AC8" s="64"/>
      <c r="AD8" s="65" t="str">
        <f>データ!$M$6</f>
        <v>非設置</v>
      </c>
      <c r="AE8" s="65"/>
      <c r="AF8" s="65"/>
      <c r="AG8" s="65"/>
      <c r="AH8" s="65"/>
      <c r="AI8" s="65"/>
      <c r="AJ8" s="65"/>
      <c r="AK8" s="3"/>
      <c r="AL8" s="45">
        <f>データ!S6</f>
        <v>74084</v>
      </c>
      <c r="AM8" s="45"/>
      <c r="AN8" s="45"/>
      <c r="AO8" s="45"/>
      <c r="AP8" s="45"/>
      <c r="AQ8" s="45"/>
      <c r="AR8" s="45"/>
      <c r="AS8" s="45"/>
      <c r="AT8" s="44">
        <f>データ!T6</f>
        <v>60.97</v>
      </c>
      <c r="AU8" s="44"/>
      <c r="AV8" s="44"/>
      <c r="AW8" s="44"/>
      <c r="AX8" s="44"/>
      <c r="AY8" s="44"/>
      <c r="AZ8" s="44"/>
      <c r="BA8" s="44"/>
      <c r="BB8" s="44">
        <f>データ!U6</f>
        <v>1215.0899999999999</v>
      </c>
      <c r="BC8" s="44"/>
      <c r="BD8" s="44"/>
      <c r="BE8" s="44"/>
      <c r="BF8" s="44"/>
      <c r="BG8" s="44"/>
      <c r="BH8" s="44"/>
      <c r="BI8" s="44"/>
      <c r="BJ8" s="3"/>
      <c r="BK8" s="3"/>
      <c r="BL8" s="60" t="s">
        <v>10</v>
      </c>
      <c r="BM8" s="61"/>
      <c r="BN8" s="62" t="s">
        <v>11</v>
      </c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3"/>
    </row>
    <row r="9" spans="1:78" ht="18.75" customHeight="1" x14ac:dyDescent="0.2">
      <c r="A9" s="2"/>
      <c r="B9" s="46" t="s">
        <v>12</v>
      </c>
      <c r="C9" s="46"/>
      <c r="D9" s="46"/>
      <c r="E9" s="46"/>
      <c r="F9" s="46"/>
      <c r="G9" s="46"/>
      <c r="H9" s="46"/>
      <c r="I9" s="46" t="s">
        <v>13</v>
      </c>
      <c r="J9" s="46"/>
      <c r="K9" s="46"/>
      <c r="L9" s="46"/>
      <c r="M9" s="46"/>
      <c r="N9" s="46"/>
      <c r="O9" s="46"/>
      <c r="P9" s="46" t="s">
        <v>14</v>
      </c>
      <c r="Q9" s="46"/>
      <c r="R9" s="46"/>
      <c r="S9" s="46"/>
      <c r="T9" s="46"/>
      <c r="U9" s="46"/>
      <c r="V9" s="46"/>
      <c r="W9" s="46" t="s">
        <v>15</v>
      </c>
      <c r="X9" s="46"/>
      <c r="Y9" s="46"/>
      <c r="Z9" s="46"/>
      <c r="AA9" s="46"/>
      <c r="AB9" s="46"/>
      <c r="AC9" s="46"/>
      <c r="AD9" s="46" t="s">
        <v>16</v>
      </c>
      <c r="AE9" s="46"/>
      <c r="AF9" s="46"/>
      <c r="AG9" s="46"/>
      <c r="AH9" s="46"/>
      <c r="AI9" s="46"/>
      <c r="AJ9" s="46"/>
      <c r="AK9" s="3"/>
      <c r="AL9" s="46" t="s">
        <v>17</v>
      </c>
      <c r="AM9" s="46"/>
      <c r="AN9" s="46"/>
      <c r="AO9" s="46"/>
      <c r="AP9" s="46"/>
      <c r="AQ9" s="46"/>
      <c r="AR9" s="46"/>
      <c r="AS9" s="46"/>
      <c r="AT9" s="46" t="s">
        <v>18</v>
      </c>
      <c r="AU9" s="46"/>
      <c r="AV9" s="46"/>
      <c r="AW9" s="46"/>
      <c r="AX9" s="46"/>
      <c r="AY9" s="46"/>
      <c r="AZ9" s="46"/>
      <c r="BA9" s="46"/>
      <c r="BB9" s="46" t="s">
        <v>19</v>
      </c>
      <c r="BC9" s="46"/>
      <c r="BD9" s="46"/>
      <c r="BE9" s="46"/>
      <c r="BF9" s="46"/>
      <c r="BG9" s="46"/>
      <c r="BH9" s="46"/>
      <c r="BI9" s="46"/>
      <c r="BJ9" s="3"/>
      <c r="BK9" s="3"/>
      <c r="BL9" s="47" t="s">
        <v>20</v>
      </c>
      <c r="BM9" s="48"/>
      <c r="BN9" s="49" t="s">
        <v>21</v>
      </c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50"/>
    </row>
    <row r="10" spans="1:78" ht="18.75" customHeight="1" x14ac:dyDescent="0.2">
      <c r="A10" s="2"/>
      <c r="B10" s="44" t="str">
        <f>データ!N6</f>
        <v>-</v>
      </c>
      <c r="C10" s="44"/>
      <c r="D10" s="44"/>
      <c r="E10" s="44"/>
      <c r="F10" s="44"/>
      <c r="G10" s="44"/>
      <c r="H10" s="44"/>
      <c r="I10" s="44">
        <f>データ!O6</f>
        <v>80.19</v>
      </c>
      <c r="J10" s="44"/>
      <c r="K10" s="44"/>
      <c r="L10" s="44"/>
      <c r="M10" s="44"/>
      <c r="N10" s="44"/>
      <c r="O10" s="44"/>
      <c r="P10" s="44">
        <f>データ!P6</f>
        <v>1.03</v>
      </c>
      <c r="Q10" s="44"/>
      <c r="R10" s="44"/>
      <c r="S10" s="44"/>
      <c r="T10" s="44"/>
      <c r="U10" s="44"/>
      <c r="V10" s="44"/>
      <c r="W10" s="44">
        <f>データ!Q6</f>
        <v>97.7</v>
      </c>
      <c r="X10" s="44"/>
      <c r="Y10" s="44"/>
      <c r="Z10" s="44"/>
      <c r="AA10" s="44"/>
      <c r="AB10" s="44"/>
      <c r="AC10" s="44"/>
      <c r="AD10" s="45">
        <f>データ!R6</f>
        <v>2970</v>
      </c>
      <c r="AE10" s="45"/>
      <c r="AF10" s="45"/>
      <c r="AG10" s="45"/>
      <c r="AH10" s="45"/>
      <c r="AI10" s="45"/>
      <c r="AJ10" s="45"/>
      <c r="AK10" s="2"/>
      <c r="AL10" s="45">
        <f>データ!V6</f>
        <v>761</v>
      </c>
      <c r="AM10" s="45"/>
      <c r="AN10" s="45"/>
      <c r="AO10" s="45"/>
      <c r="AP10" s="45"/>
      <c r="AQ10" s="45"/>
      <c r="AR10" s="45"/>
      <c r="AS10" s="45"/>
      <c r="AT10" s="44">
        <f>データ!W6</f>
        <v>0.46</v>
      </c>
      <c r="AU10" s="44"/>
      <c r="AV10" s="44"/>
      <c r="AW10" s="44"/>
      <c r="AX10" s="44"/>
      <c r="AY10" s="44"/>
      <c r="AZ10" s="44"/>
      <c r="BA10" s="44"/>
      <c r="BB10" s="44">
        <f>データ!X6</f>
        <v>1654.35</v>
      </c>
      <c r="BC10" s="44"/>
      <c r="BD10" s="44"/>
      <c r="BE10" s="44"/>
      <c r="BF10" s="44"/>
      <c r="BG10" s="44"/>
      <c r="BH10" s="44"/>
      <c r="BI10" s="44"/>
      <c r="BJ10" s="2"/>
      <c r="BK10" s="2"/>
      <c r="BL10" s="51" t="s">
        <v>22</v>
      </c>
      <c r="BM10" s="52"/>
      <c r="BN10" s="53" t="s">
        <v>23</v>
      </c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4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24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 x14ac:dyDescent="0.2">
      <c r="A14" s="2"/>
      <c r="B14" s="57" t="s">
        <v>25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37" t="s">
        <v>26</v>
      </c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9"/>
    </row>
    <row r="15" spans="1:78" ht="13.5" customHeight="1" x14ac:dyDescent="0.2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40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8" t="s">
        <v>114</v>
      </c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30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8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30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8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30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8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30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8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30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8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30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8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30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8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30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8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30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8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30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8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30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8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30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8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30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8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30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8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30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8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30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8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30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8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30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8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30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8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30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8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30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8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30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8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30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8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30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8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30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8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30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8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30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8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30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1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3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7" t="s">
        <v>27</v>
      </c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9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0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2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 t="s">
        <v>115</v>
      </c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8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30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8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30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8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30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8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0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8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30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8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0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8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30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8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0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8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30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8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30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8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30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8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</row>
    <row r="60" spans="1:78" ht="13.5" customHeight="1" x14ac:dyDescent="0.2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28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30"/>
    </row>
    <row r="61" spans="1:78" ht="13.5" customHeight="1" x14ac:dyDescent="0.2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2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30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8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30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7" t="s">
        <v>29</v>
      </c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9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2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8" t="s">
        <v>116</v>
      </c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30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8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30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8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30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8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30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8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30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8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30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8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30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8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30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8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30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8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30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8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30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8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30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8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30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8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30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8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30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8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30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1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3"/>
    </row>
    <row r="83" spans="1:78" x14ac:dyDescent="0.2">
      <c r="C83" s="43" t="s">
        <v>30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</row>
    <row r="84" spans="1:78" hidden="1" x14ac:dyDescent="0.2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2">
      <c r="B85" s="12"/>
      <c r="C85" s="12"/>
      <c r="D85" s="12"/>
      <c r="E85" s="12" t="str">
        <f>データ!AI6</f>
        <v>【104.44】</v>
      </c>
      <c r="F85" s="12" t="str">
        <f>データ!AT6</f>
        <v>【124.06】</v>
      </c>
      <c r="G85" s="12" t="str">
        <f>データ!BE6</f>
        <v>【42.02】</v>
      </c>
      <c r="H85" s="12" t="str">
        <f>データ!BP6</f>
        <v>【785.10】</v>
      </c>
      <c r="I85" s="12" t="str">
        <f>データ!CA6</f>
        <v>【56.93】</v>
      </c>
      <c r="J85" s="12" t="str">
        <f>データ!CL6</f>
        <v>【271.15】</v>
      </c>
      <c r="K85" s="12" t="str">
        <f>データ!CW6</f>
        <v>【49.87】</v>
      </c>
      <c r="L85" s="12" t="str">
        <f>データ!DH6</f>
        <v>【87.54】</v>
      </c>
      <c r="M85" s="12" t="str">
        <f>データ!DS6</f>
        <v>【28.42】</v>
      </c>
      <c r="N85" s="12" t="str">
        <f>データ!ED6</f>
        <v>【0.08】</v>
      </c>
      <c r="O85" s="12" t="str">
        <f>データ!EO6</f>
        <v>【0.02】</v>
      </c>
    </row>
  </sheetData>
  <sheetProtection algorithmName="SHA-512" hashValue="/bcHdePK68rNEVeJYWEGlUcfVP3d+NsfDQ1QFfYpIFph1keRP4WDwZPXxerCv1n5XERaGWi7Y5d4HDmcwRSj1g==" saltValue="K3kALqzYruzFpvSlL1BU4A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I9:O9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" x14ac:dyDescent="0.2"/>
  <cols>
    <col min="2" max="144" width="11.90625" customWidth="1"/>
  </cols>
  <sheetData>
    <row r="1" spans="1:148" x14ac:dyDescent="0.2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2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2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54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2">
      <c r="A4" s="14" t="s">
        <v>55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56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57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58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59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60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61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62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63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64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65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66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2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2">
      <c r="A6" s="14" t="s">
        <v>95</v>
      </c>
      <c r="B6" s="19">
        <f>B7</f>
        <v>2023</v>
      </c>
      <c r="C6" s="19">
        <f t="shared" ref="C6:X6" si="3">C7</f>
        <v>102075</v>
      </c>
      <c r="D6" s="19">
        <f t="shared" si="3"/>
        <v>46</v>
      </c>
      <c r="E6" s="19">
        <f t="shared" si="3"/>
        <v>17</v>
      </c>
      <c r="F6" s="19">
        <f t="shared" si="3"/>
        <v>5</v>
      </c>
      <c r="G6" s="19">
        <f t="shared" si="3"/>
        <v>0</v>
      </c>
      <c r="H6" s="19" t="str">
        <f t="shared" si="3"/>
        <v>群馬県　館林市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農業集落排水</v>
      </c>
      <c r="L6" s="19" t="str">
        <f t="shared" si="3"/>
        <v>F2</v>
      </c>
      <c r="M6" s="19" t="str">
        <f t="shared" si="3"/>
        <v>非設置</v>
      </c>
      <c r="N6" s="20" t="str">
        <f t="shared" si="3"/>
        <v>-</v>
      </c>
      <c r="O6" s="20">
        <f t="shared" si="3"/>
        <v>80.19</v>
      </c>
      <c r="P6" s="20">
        <f t="shared" si="3"/>
        <v>1.03</v>
      </c>
      <c r="Q6" s="20">
        <f t="shared" si="3"/>
        <v>97.7</v>
      </c>
      <c r="R6" s="20">
        <f t="shared" si="3"/>
        <v>2970</v>
      </c>
      <c r="S6" s="20">
        <f t="shared" si="3"/>
        <v>74084</v>
      </c>
      <c r="T6" s="20">
        <f t="shared" si="3"/>
        <v>60.97</v>
      </c>
      <c r="U6" s="20">
        <f t="shared" si="3"/>
        <v>1215.0899999999999</v>
      </c>
      <c r="V6" s="20">
        <f t="shared" si="3"/>
        <v>761</v>
      </c>
      <c r="W6" s="20">
        <f t="shared" si="3"/>
        <v>0.46</v>
      </c>
      <c r="X6" s="20">
        <f t="shared" si="3"/>
        <v>1654.35</v>
      </c>
      <c r="Y6" s="21" t="str">
        <f>IF(Y7="",NA(),Y7)</f>
        <v>-</v>
      </c>
      <c r="Z6" s="21">
        <f t="shared" ref="Z6:AH6" si="4">IF(Z7="",NA(),Z7)</f>
        <v>124.9</v>
      </c>
      <c r="AA6" s="21">
        <f t="shared" si="4"/>
        <v>118.99</v>
      </c>
      <c r="AB6" s="21">
        <f t="shared" si="4"/>
        <v>112</v>
      </c>
      <c r="AC6" s="21">
        <f t="shared" si="4"/>
        <v>122.37</v>
      </c>
      <c r="AD6" s="21" t="str">
        <f t="shared" si="4"/>
        <v>-</v>
      </c>
      <c r="AE6" s="21">
        <f t="shared" si="4"/>
        <v>106.37</v>
      </c>
      <c r="AF6" s="21">
        <f t="shared" si="4"/>
        <v>106.07</v>
      </c>
      <c r="AG6" s="21">
        <f t="shared" si="4"/>
        <v>105.5</v>
      </c>
      <c r="AH6" s="21">
        <f t="shared" si="4"/>
        <v>106.35</v>
      </c>
      <c r="AI6" s="20" t="str">
        <f>IF(AI7="","",IF(AI7="-","【-】","【"&amp;SUBSTITUTE(TEXT(AI7,"#,##0.00"),"-","△")&amp;"】"))</f>
        <v>【104.44】</v>
      </c>
      <c r="AJ6" s="21" t="str">
        <f>IF(AJ7="",NA(),AJ7)</f>
        <v>-</v>
      </c>
      <c r="AK6" s="20">
        <f t="shared" ref="AK6:AS6" si="5">IF(AK7="",NA(),AK7)</f>
        <v>0</v>
      </c>
      <c r="AL6" s="20">
        <f t="shared" si="5"/>
        <v>0</v>
      </c>
      <c r="AM6" s="20">
        <f t="shared" si="5"/>
        <v>0</v>
      </c>
      <c r="AN6" s="20">
        <f t="shared" si="5"/>
        <v>0</v>
      </c>
      <c r="AO6" s="21" t="str">
        <f t="shared" si="5"/>
        <v>-</v>
      </c>
      <c r="AP6" s="21">
        <f t="shared" si="5"/>
        <v>139.02000000000001</v>
      </c>
      <c r="AQ6" s="21">
        <f t="shared" si="5"/>
        <v>132.04</v>
      </c>
      <c r="AR6" s="21">
        <f t="shared" si="5"/>
        <v>145.43</v>
      </c>
      <c r="AS6" s="21">
        <f t="shared" si="5"/>
        <v>129.88999999999999</v>
      </c>
      <c r="AT6" s="20" t="str">
        <f>IF(AT7="","",IF(AT7="-","【-】","【"&amp;SUBSTITUTE(TEXT(AT7,"#,##0.00"),"-","△")&amp;"】"))</f>
        <v>【124.06】</v>
      </c>
      <c r="AU6" s="21" t="str">
        <f>IF(AU7="",NA(),AU7)</f>
        <v>-</v>
      </c>
      <c r="AV6" s="21">
        <f t="shared" ref="AV6:BD6" si="6">IF(AV7="",NA(),AV7)</f>
        <v>52.14</v>
      </c>
      <c r="AW6" s="21">
        <f t="shared" si="6"/>
        <v>47.73</v>
      </c>
      <c r="AX6" s="21">
        <f t="shared" si="6"/>
        <v>25.88</v>
      </c>
      <c r="AY6" s="21">
        <f t="shared" si="6"/>
        <v>4.5599999999999996</v>
      </c>
      <c r="AZ6" s="21" t="str">
        <f t="shared" si="6"/>
        <v>-</v>
      </c>
      <c r="BA6" s="21">
        <f t="shared" si="6"/>
        <v>29.13</v>
      </c>
      <c r="BB6" s="21">
        <f t="shared" si="6"/>
        <v>35.69</v>
      </c>
      <c r="BC6" s="21">
        <f t="shared" si="6"/>
        <v>38.4</v>
      </c>
      <c r="BD6" s="21">
        <f t="shared" si="6"/>
        <v>44.04</v>
      </c>
      <c r="BE6" s="20" t="str">
        <f>IF(BE7="","",IF(BE7="-","【-】","【"&amp;SUBSTITUTE(TEXT(BE7,"#,##0.00"),"-","△")&amp;"】"))</f>
        <v>【42.02】</v>
      </c>
      <c r="BF6" s="21" t="str">
        <f>IF(BF7="",NA(),BF7)</f>
        <v>-</v>
      </c>
      <c r="BG6" s="20">
        <f t="shared" ref="BG6:BO6" si="7">IF(BG7="",NA(),BG7)</f>
        <v>0</v>
      </c>
      <c r="BH6" s="20">
        <f t="shared" si="7"/>
        <v>0</v>
      </c>
      <c r="BI6" s="20">
        <f t="shared" si="7"/>
        <v>0</v>
      </c>
      <c r="BJ6" s="20">
        <f t="shared" si="7"/>
        <v>0</v>
      </c>
      <c r="BK6" s="21" t="str">
        <f t="shared" si="7"/>
        <v>-</v>
      </c>
      <c r="BL6" s="21">
        <f t="shared" si="7"/>
        <v>867.83</v>
      </c>
      <c r="BM6" s="21">
        <f t="shared" si="7"/>
        <v>791.76</v>
      </c>
      <c r="BN6" s="21">
        <f t="shared" si="7"/>
        <v>900.82</v>
      </c>
      <c r="BO6" s="21">
        <f t="shared" si="7"/>
        <v>839.21</v>
      </c>
      <c r="BP6" s="20" t="str">
        <f>IF(BP7="","",IF(BP7="-","【-】","【"&amp;SUBSTITUTE(TEXT(BP7,"#,##0.00"),"-","△")&amp;"】"))</f>
        <v>【785.10】</v>
      </c>
      <c r="BQ6" s="21" t="str">
        <f>IF(BQ7="",NA(),BQ7)</f>
        <v>-</v>
      </c>
      <c r="BR6" s="21">
        <f t="shared" ref="BR6:BZ6" si="8">IF(BR7="",NA(),BR7)</f>
        <v>63.58</v>
      </c>
      <c r="BS6" s="21">
        <f t="shared" si="8"/>
        <v>51.34</v>
      </c>
      <c r="BT6" s="21">
        <f t="shared" si="8"/>
        <v>44.31</v>
      </c>
      <c r="BU6" s="21">
        <f t="shared" si="8"/>
        <v>57.58</v>
      </c>
      <c r="BV6" s="21" t="str">
        <f t="shared" si="8"/>
        <v>-</v>
      </c>
      <c r="BW6" s="21">
        <f t="shared" si="8"/>
        <v>57.08</v>
      </c>
      <c r="BX6" s="21">
        <f t="shared" si="8"/>
        <v>56.26</v>
      </c>
      <c r="BY6" s="21">
        <f t="shared" si="8"/>
        <v>52.94</v>
      </c>
      <c r="BZ6" s="21">
        <f t="shared" si="8"/>
        <v>52.05</v>
      </c>
      <c r="CA6" s="20" t="str">
        <f>IF(CA7="","",IF(CA7="-","【-】","【"&amp;SUBSTITUTE(TEXT(CA7,"#,##0.00"),"-","△")&amp;"】"))</f>
        <v>【56.93】</v>
      </c>
      <c r="CB6" s="21" t="str">
        <f>IF(CB7="",NA(),CB7)</f>
        <v>-</v>
      </c>
      <c r="CC6" s="21">
        <f t="shared" ref="CC6:CK6" si="9">IF(CC7="",NA(),CC7)</f>
        <v>232.52</v>
      </c>
      <c r="CD6" s="21">
        <f t="shared" si="9"/>
        <v>287.17</v>
      </c>
      <c r="CE6" s="21">
        <f t="shared" si="9"/>
        <v>332.54</v>
      </c>
      <c r="CF6" s="21">
        <f t="shared" si="9"/>
        <v>256.45999999999998</v>
      </c>
      <c r="CG6" s="21" t="str">
        <f t="shared" si="9"/>
        <v>-</v>
      </c>
      <c r="CH6" s="21">
        <f t="shared" si="9"/>
        <v>274.99</v>
      </c>
      <c r="CI6" s="21">
        <f t="shared" si="9"/>
        <v>282.08999999999997</v>
      </c>
      <c r="CJ6" s="21">
        <f t="shared" si="9"/>
        <v>303.27999999999997</v>
      </c>
      <c r="CK6" s="21">
        <f t="shared" si="9"/>
        <v>301.86</v>
      </c>
      <c r="CL6" s="20" t="str">
        <f>IF(CL7="","",IF(CL7="-","【-】","【"&amp;SUBSTITUTE(TEXT(CL7,"#,##0.00"),"-","△")&amp;"】"))</f>
        <v>【271.15】</v>
      </c>
      <c r="CM6" s="21" t="str">
        <f>IF(CM7="",NA(),CM7)</f>
        <v>-</v>
      </c>
      <c r="CN6" s="21">
        <f t="shared" ref="CN6:CV6" si="10">IF(CN7="",NA(),CN7)</f>
        <v>35.57</v>
      </c>
      <c r="CO6" s="21">
        <f t="shared" si="10"/>
        <v>33.74</v>
      </c>
      <c r="CP6" s="21">
        <f t="shared" si="10"/>
        <v>33.74</v>
      </c>
      <c r="CQ6" s="21">
        <f t="shared" si="10"/>
        <v>34.15</v>
      </c>
      <c r="CR6" s="21" t="str">
        <f t="shared" si="10"/>
        <v>-</v>
      </c>
      <c r="CS6" s="21">
        <f t="shared" si="10"/>
        <v>54.83</v>
      </c>
      <c r="CT6" s="21">
        <f t="shared" si="10"/>
        <v>66.53</v>
      </c>
      <c r="CU6" s="21">
        <f t="shared" si="10"/>
        <v>52.35</v>
      </c>
      <c r="CV6" s="21">
        <f t="shared" si="10"/>
        <v>46.25</v>
      </c>
      <c r="CW6" s="20" t="str">
        <f>IF(CW7="","",IF(CW7="-","【-】","【"&amp;SUBSTITUTE(TEXT(CW7,"#,##0.00"),"-","△")&amp;"】"))</f>
        <v>【49.87】</v>
      </c>
      <c r="CX6" s="21" t="str">
        <f>IF(CX7="",NA(),CX7)</f>
        <v>-</v>
      </c>
      <c r="CY6" s="21">
        <f t="shared" ref="CY6:DG6" si="11">IF(CY7="",NA(),CY7)</f>
        <v>82.52</v>
      </c>
      <c r="CZ6" s="21">
        <f t="shared" si="11"/>
        <v>83.67</v>
      </c>
      <c r="DA6" s="21">
        <f t="shared" si="11"/>
        <v>84.78</v>
      </c>
      <c r="DB6" s="21">
        <f t="shared" si="11"/>
        <v>85.81</v>
      </c>
      <c r="DC6" s="21" t="str">
        <f t="shared" si="11"/>
        <v>-</v>
      </c>
      <c r="DD6" s="21">
        <f t="shared" si="11"/>
        <v>84.7</v>
      </c>
      <c r="DE6" s="21">
        <f t="shared" si="11"/>
        <v>84.67</v>
      </c>
      <c r="DF6" s="21">
        <f t="shared" si="11"/>
        <v>84.39</v>
      </c>
      <c r="DG6" s="21">
        <f t="shared" si="11"/>
        <v>83.96</v>
      </c>
      <c r="DH6" s="20" t="str">
        <f>IF(DH7="","",IF(DH7="-","【-】","【"&amp;SUBSTITUTE(TEXT(DH7,"#,##0.00"),"-","△")&amp;"】"))</f>
        <v>【87.54】</v>
      </c>
      <c r="DI6" s="21" t="str">
        <f>IF(DI7="",NA(),DI7)</f>
        <v>-</v>
      </c>
      <c r="DJ6" s="21">
        <f t="shared" ref="DJ6:DR6" si="12">IF(DJ7="",NA(),DJ7)</f>
        <v>4.28</v>
      </c>
      <c r="DK6" s="21">
        <f t="shared" si="12"/>
        <v>7.7</v>
      </c>
      <c r="DL6" s="21">
        <f t="shared" si="12"/>
        <v>12.75</v>
      </c>
      <c r="DM6" s="21">
        <f t="shared" si="12"/>
        <v>17.38</v>
      </c>
      <c r="DN6" s="21" t="str">
        <f t="shared" si="12"/>
        <v>-</v>
      </c>
      <c r="DO6" s="21">
        <f t="shared" si="12"/>
        <v>20.34</v>
      </c>
      <c r="DP6" s="21">
        <f t="shared" si="12"/>
        <v>21.85</v>
      </c>
      <c r="DQ6" s="21">
        <f t="shared" si="12"/>
        <v>25.19</v>
      </c>
      <c r="DR6" s="21">
        <f t="shared" si="12"/>
        <v>25.46</v>
      </c>
      <c r="DS6" s="20" t="str">
        <f>IF(DS7="","",IF(DS7="-","【-】","【"&amp;SUBSTITUTE(TEXT(DS7,"#,##0.00"),"-","△")&amp;"】"))</f>
        <v>【28.42】</v>
      </c>
      <c r="DT6" s="21" t="str">
        <f>IF(DT7="",NA(),DT7)</f>
        <v>-</v>
      </c>
      <c r="DU6" s="20">
        <f t="shared" ref="DU6:EC6" si="13">IF(DU7="",NA(),DU7)</f>
        <v>0</v>
      </c>
      <c r="DV6" s="20">
        <f t="shared" si="13"/>
        <v>0</v>
      </c>
      <c r="DW6" s="20">
        <f t="shared" si="13"/>
        <v>0</v>
      </c>
      <c r="DX6" s="20">
        <f t="shared" si="13"/>
        <v>0</v>
      </c>
      <c r="DY6" s="21" t="str">
        <f t="shared" si="13"/>
        <v>-</v>
      </c>
      <c r="DZ6" s="20">
        <f t="shared" si="13"/>
        <v>0</v>
      </c>
      <c r="EA6" s="20">
        <f t="shared" si="13"/>
        <v>0</v>
      </c>
      <c r="EB6" s="20">
        <f t="shared" si="13"/>
        <v>0</v>
      </c>
      <c r="EC6" s="21">
        <f t="shared" si="13"/>
        <v>0.19</v>
      </c>
      <c r="ED6" s="20" t="str">
        <f>IF(ED7="","",IF(ED7="-","【-】","【"&amp;SUBSTITUTE(TEXT(ED7,"#,##0.00"),"-","△")&amp;"】"))</f>
        <v>【0.08】</v>
      </c>
      <c r="EE6" s="21" t="str">
        <f>IF(EE7="",NA(),EE7)</f>
        <v>-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 t="str">
        <f t="shared" si="14"/>
        <v>-</v>
      </c>
      <c r="EK6" s="21">
        <f t="shared" si="14"/>
        <v>0.25</v>
      </c>
      <c r="EL6" s="21">
        <f t="shared" si="14"/>
        <v>0.05</v>
      </c>
      <c r="EM6" s="21">
        <f t="shared" si="14"/>
        <v>0.03</v>
      </c>
      <c r="EN6" s="21">
        <f t="shared" si="14"/>
        <v>0.03</v>
      </c>
      <c r="EO6" s="20" t="str">
        <f>IF(EO7="","",IF(EO7="-","【-】","【"&amp;SUBSTITUTE(TEXT(EO7,"#,##0.00"),"-","△")&amp;"】"))</f>
        <v>【0.02】</v>
      </c>
    </row>
    <row r="7" spans="1:148" s="22" customFormat="1" x14ac:dyDescent="0.2">
      <c r="A7" s="14"/>
      <c r="B7" s="23">
        <v>2023</v>
      </c>
      <c r="C7" s="23">
        <v>102075</v>
      </c>
      <c r="D7" s="23">
        <v>46</v>
      </c>
      <c r="E7" s="23">
        <v>17</v>
      </c>
      <c r="F7" s="23">
        <v>5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80.19</v>
      </c>
      <c r="P7" s="24">
        <v>1.03</v>
      </c>
      <c r="Q7" s="24">
        <v>97.7</v>
      </c>
      <c r="R7" s="24">
        <v>2970</v>
      </c>
      <c r="S7" s="24">
        <v>74084</v>
      </c>
      <c r="T7" s="24">
        <v>60.97</v>
      </c>
      <c r="U7" s="24">
        <v>1215.0899999999999</v>
      </c>
      <c r="V7" s="24">
        <v>761</v>
      </c>
      <c r="W7" s="24">
        <v>0.46</v>
      </c>
      <c r="X7" s="24">
        <v>1654.35</v>
      </c>
      <c r="Y7" s="24" t="s">
        <v>102</v>
      </c>
      <c r="Z7" s="24">
        <v>124.9</v>
      </c>
      <c r="AA7" s="24">
        <v>118.99</v>
      </c>
      <c r="AB7" s="24">
        <v>112</v>
      </c>
      <c r="AC7" s="24">
        <v>122.37</v>
      </c>
      <c r="AD7" s="24" t="s">
        <v>102</v>
      </c>
      <c r="AE7" s="24">
        <v>106.37</v>
      </c>
      <c r="AF7" s="24">
        <v>106.07</v>
      </c>
      <c r="AG7" s="24">
        <v>105.5</v>
      </c>
      <c r="AH7" s="24">
        <v>106.35</v>
      </c>
      <c r="AI7" s="24">
        <v>104.44</v>
      </c>
      <c r="AJ7" s="24" t="s">
        <v>102</v>
      </c>
      <c r="AK7" s="24">
        <v>0</v>
      </c>
      <c r="AL7" s="24">
        <v>0</v>
      </c>
      <c r="AM7" s="24">
        <v>0</v>
      </c>
      <c r="AN7" s="24">
        <v>0</v>
      </c>
      <c r="AO7" s="24" t="s">
        <v>102</v>
      </c>
      <c r="AP7" s="24">
        <v>139.02000000000001</v>
      </c>
      <c r="AQ7" s="24">
        <v>132.04</v>
      </c>
      <c r="AR7" s="24">
        <v>145.43</v>
      </c>
      <c r="AS7" s="24">
        <v>129.88999999999999</v>
      </c>
      <c r="AT7" s="24">
        <v>124.06</v>
      </c>
      <c r="AU7" s="24" t="s">
        <v>102</v>
      </c>
      <c r="AV7" s="24">
        <v>52.14</v>
      </c>
      <c r="AW7" s="24">
        <v>47.73</v>
      </c>
      <c r="AX7" s="24">
        <v>25.88</v>
      </c>
      <c r="AY7" s="24">
        <v>4.5599999999999996</v>
      </c>
      <c r="AZ7" s="24" t="s">
        <v>102</v>
      </c>
      <c r="BA7" s="24">
        <v>29.13</v>
      </c>
      <c r="BB7" s="24">
        <v>35.69</v>
      </c>
      <c r="BC7" s="24">
        <v>38.4</v>
      </c>
      <c r="BD7" s="24">
        <v>44.04</v>
      </c>
      <c r="BE7" s="24">
        <v>42.02</v>
      </c>
      <c r="BF7" s="24" t="s">
        <v>102</v>
      </c>
      <c r="BG7" s="24">
        <v>0</v>
      </c>
      <c r="BH7" s="24">
        <v>0</v>
      </c>
      <c r="BI7" s="24">
        <v>0</v>
      </c>
      <c r="BJ7" s="24">
        <v>0</v>
      </c>
      <c r="BK7" s="24" t="s">
        <v>102</v>
      </c>
      <c r="BL7" s="24">
        <v>867.83</v>
      </c>
      <c r="BM7" s="24">
        <v>791.76</v>
      </c>
      <c r="BN7" s="24">
        <v>900.82</v>
      </c>
      <c r="BO7" s="24">
        <v>839.21</v>
      </c>
      <c r="BP7" s="24">
        <v>785.1</v>
      </c>
      <c r="BQ7" s="24" t="s">
        <v>102</v>
      </c>
      <c r="BR7" s="24">
        <v>63.58</v>
      </c>
      <c r="BS7" s="24">
        <v>51.34</v>
      </c>
      <c r="BT7" s="24">
        <v>44.31</v>
      </c>
      <c r="BU7" s="24">
        <v>57.58</v>
      </c>
      <c r="BV7" s="24" t="s">
        <v>102</v>
      </c>
      <c r="BW7" s="24">
        <v>57.08</v>
      </c>
      <c r="BX7" s="24">
        <v>56.26</v>
      </c>
      <c r="BY7" s="24">
        <v>52.94</v>
      </c>
      <c r="BZ7" s="24">
        <v>52.05</v>
      </c>
      <c r="CA7" s="24">
        <v>56.93</v>
      </c>
      <c r="CB7" s="24" t="s">
        <v>102</v>
      </c>
      <c r="CC7" s="24">
        <v>232.52</v>
      </c>
      <c r="CD7" s="24">
        <v>287.17</v>
      </c>
      <c r="CE7" s="24">
        <v>332.54</v>
      </c>
      <c r="CF7" s="24">
        <v>256.45999999999998</v>
      </c>
      <c r="CG7" s="24" t="s">
        <v>102</v>
      </c>
      <c r="CH7" s="24">
        <v>274.99</v>
      </c>
      <c r="CI7" s="24">
        <v>282.08999999999997</v>
      </c>
      <c r="CJ7" s="24">
        <v>303.27999999999997</v>
      </c>
      <c r="CK7" s="24">
        <v>301.86</v>
      </c>
      <c r="CL7" s="24">
        <v>271.14999999999998</v>
      </c>
      <c r="CM7" s="24" t="s">
        <v>102</v>
      </c>
      <c r="CN7" s="24">
        <v>35.57</v>
      </c>
      <c r="CO7" s="24">
        <v>33.74</v>
      </c>
      <c r="CP7" s="24">
        <v>33.74</v>
      </c>
      <c r="CQ7" s="24">
        <v>34.15</v>
      </c>
      <c r="CR7" s="24" t="s">
        <v>102</v>
      </c>
      <c r="CS7" s="24">
        <v>54.83</v>
      </c>
      <c r="CT7" s="24">
        <v>66.53</v>
      </c>
      <c r="CU7" s="24">
        <v>52.35</v>
      </c>
      <c r="CV7" s="24">
        <v>46.25</v>
      </c>
      <c r="CW7" s="24">
        <v>49.87</v>
      </c>
      <c r="CX7" s="24" t="s">
        <v>102</v>
      </c>
      <c r="CY7" s="24">
        <v>82.52</v>
      </c>
      <c r="CZ7" s="24">
        <v>83.67</v>
      </c>
      <c r="DA7" s="24">
        <v>84.78</v>
      </c>
      <c r="DB7" s="24">
        <v>85.81</v>
      </c>
      <c r="DC7" s="24" t="s">
        <v>102</v>
      </c>
      <c r="DD7" s="24">
        <v>84.7</v>
      </c>
      <c r="DE7" s="24">
        <v>84.67</v>
      </c>
      <c r="DF7" s="24">
        <v>84.39</v>
      </c>
      <c r="DG7" s="24">
        <v>83.96</v>
      </c>
      <c r="DH7" s="24">
        <v>87.54</v>
      </c>
      <c r="DI7" s="24" t="s">
        <v>102</v>
      </c>
      <c r="DJ7" s="24">
        <v>4.28</v>
      </c>
      <c r="DK7" s="24">
        <v>7.7</v>
      </c>
      <c r="DL7" s="24">
        <v>12.75</v>
      </c>
      <c r="DM7" s="24">
        <v>17.38</v>
      </c>
      <c r="DN7" s="24" t="s">
        <v>102</v>
      </c>
      <c r="DO7" s="24">
        <v>20.34</v>
      </c>
      <c r="DP7" s="24">
        <v>21.85</v>
      </c>
      <c r="DQ7" s="24">
        <v>25.19</v>
      </c>
      <c r="DR7" s="24">
        <v>25.46</v>
      </c>
      <c r="DS7" s="24">
        <v>28.42</v>
      </c>
      <c r="DT7" s="24" t="s">
        <v>102</v>
      </c>
      <c r="DU7" s="24">
        <v>0</v>
      </c>
      <c r="DV7" s="24">
        <v>0</v>
      </c>
      <c r="DW7" s="24">
        <v>0</v>
      </c>
      <c r="DX7" s="24">
        <v>0</v>
      </c>
      <c r="DY7" s="24" t="s">
        <v>102</v>
      </c>
      <c r="DZ7" s="24">
        <v>0</v>
      </c>
      <c r="EA7" s="24">
        <v>0</v>
      </c>
      <c r="EB7" s="24">
        <v>0</v>
      </c>
      <c r="EC7" s="24">
        <v>0.19</v>
      </c>
      <c r="ED7" s="24">
        <v>0.08</v>
      </c>
      <c r="EE7" s="24" t="s">
        <v>102</v>
      </c>
      <c r="EF7" s="24">
        <v>0</v>
      </c>
      <c r="EG7" s="24">
        <v>0</v>
      </c>
      <c r="EH7" s="24">
        <v>0</v>
      </c>
      <c r="EI7" s="24">
        <v>0</v>
      </c>
      <c r="EJ7" s="24" t="s">
        <v>102</v>
      </c>
      <c r="EK7" s="24">
        <v>0.25</v>
      </c>
      <c r="EL7" s="24">
        <v>0.05</v>
      </c>
      <c r="EM7" s="24">
        <v>0.03</v>
      </c>
      <c r="EN7" s="24">
        <v>0.03</v>
      </c>
      <c r="EO7" s="24">
        <v>0.02</v>
      </c>
    </row>
    <row r="8" spans="1:148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2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2">
      <c r="A10" s="26" t="s">
        <v>46</v>
      </c>
      <c r="B10" s="27">
        <f>DATEVALUE($B7-B11&amp;"/1/"&amp;B12)</f>
        <v>36892</v>
      </c>
      <c r="C10" s="27">
        <f t="shared" ref="C10:F10" si="15">DATEVALUE($B7-C11&amp;"/1/"&amp;C12)</f>
        <v>37257</v>
      </c>
      <c r="D10" s="27">
        <f t="shared" si="15"/>
        <v>37623</v>
      </c>
      <c r="E10" s="27">
        <f t="shared" si="15"/>
        <v>37989</v>
      </c>
      <c r="F10" s="27">
        <f t="shared" si="15"/>
        <v>38356</v>
      </c>
    </row>
    <row r="11" spans="1:148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2">
      <c r="B13" t="s">
        <v>110</v>
      </c>
      <c r="C13" t="s">
        <v>111</v>
      </c>
      <c r="D13" t="s">
        <v>112</v>
      </c>
      <c r="E13" t="s">
        <v>110</v>
      </c>
      <c r="F13" t="s">
        <v>112</v>
      </c>
      <c r="G13" t="s">
        <v>113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cp:lastPrinted>2025-02-10T02:26:13Z</cp:lastPrinted>
  <dcterms:created xsi:type="dcterms:W3CDTF">2025-01-24T07:16:40Z</dcterms:created>
  <dcterms:modified xsi:type="dcterms:W3CDTF">2025-02-27T06:41:02Z</dcterms:modified>
  <cp:category/>
</cp:coreProperties>
</file>