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00791851-D1C1-4EDF-8D2A-2BFCF58822B5}" xr6:coauthVersionLast="47" xr6:coauthVersionMax="47" xr10:uidLastSave="{00000000-0000-0000-0000-000000000000}"/>
  <workbookProtection workbookAlgorithmName="SHA-512" workbookHashValue="EkjMNZ8rzQrl/P1XaRbVTCgo7OtbJH0s1bk+IkjWtjcCGvWp3Ub4dcmNle4lHoxCMYBIh2J4dCDNrFGXwrpeQQ==" workbookSaltValue="h0vYeOUqWeejSLFen7MXkQ==" workbookSpinCount="100000" lockStructure="1"/>
  <bookViews>
    <workbookView xWindow="-110" yWindow="-110" windowWidth="19420" windowHeight="104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K85" i="4"/>
  <c r="J85" i="4"/>
  <c r="I85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<sst xmlns="http://schemas.openxmlformats.org/spreadsheetml/2006/main" count="253" uniqueCount="115">
  <si>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</si>
  <si>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</si>
  <si>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</si>
  <si>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</si>
  <si>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</si>
  <si>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</si>
  <si>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</si>
  <si>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</si>
  <si>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</si>
  <si>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</si>
  <si>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</si>
  <si>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</si>
  <si>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</si>
  <si>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</si>
  <si>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</si>
  <si>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</si>
  <si>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</si>
  <si>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</si>
  <si>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</si>
  <si>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</si>
  <si>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</si>
  <si>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</si>
  <si>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</si>
  <si>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</si>
  <si>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</si>
  <si>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</si>
  <si>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</si>
  <si>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</si>
  <si>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</si>
  <si>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</si>
  <si>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</si>
  <si>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</si>
  <si>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</si>
  <si>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</si>
  <si>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</si>
  <si>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</si>
  <si>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</si>
  <si>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</si>
  <si>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</si>
  <si>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</si>
  <si>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</si>
  <si>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</si>
  <si>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</si>
  <si>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</si>
  <si>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</si>
  <si>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</si>
  <si>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</si>
  <si>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</si>
  <si>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</si>
  <si>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</si>
  <si>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</si>
  <si>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</si>
  <si>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</si>
  <si>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</si>
  <si>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</si>
  <si>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</si>
  <si>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</si>
  <si>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</si>
  <si>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</si>
  <si>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</si>
  <si>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</si>
  <si>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</si>
  <si>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</si>
  <si>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</si>
  <si>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</si>
  <si>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</si>
  <si>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</si>
  <si>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</si>
  <si>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</si>
  <si>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</si>
  <si>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</si>
  <si>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</si>
  <si>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</si>
  <si>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</si>
  <si>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</si>
  <si>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</si>
  <si>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</si>
  <si>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</si>
  <si>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</si>
  <si>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</si>
  <si>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</si>
  <si>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</si>
  <si>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</si>
  <si>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</si>
  <si>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</si>
  <si>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</si>
  <si>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</si>
  <si>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</si>
  <si>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</si>
  <si>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</si>
  <si>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</si>
  <si>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</si>
  <si>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</si>
  <si>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</si>
  <si>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</si>
  <si>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</si>
  <si>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桐生市</t>
  </si>
  <si>
    <t>法適用</t>
  </si>
  <si>
    <t>下水道事業</t>
  </si>
  <si>
    <t>公共下水道</t>
  </si>
  <si>
    <t>Bd1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</si>
  <si>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</si>
  <si>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</si>
  <si>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</si>
  <si>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</si>
  <si>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</si>
  <si>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</si>
  <si>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</si>
  <si>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</si>
  <si>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</si>
  <si>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</si>
  <si>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</si>
  <si>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使用料収入の減少傾向が続き、動力費(電気料)の高騰や、処理場・ポンプ場の老朽化に伴う修繕費の増大により、収支が逼迫しています。このうち、修繕費の内容を見直したところ、長寿命化を主目的とする大規模な工事が見られたため、資本的支出に整理し直し、企業債を充てることにより、年約3億円に上る費用負担を軽減・平準化しました。また、資本的収支の不足額について、長期前受金戻入の一部を控除して汚水処理費に算入することで、一般会計との負担区分を適正化しつつ、必要な利益を計上して財源とするよう改めました。こうした財務体質改善の結果、⑥汚水処理原価が微増、⑤経費回収率が微減となりました。使用料収入の不足分は、一般会計繰入金により補填しているため、①経常収支比率は100%以上、②累積欠損金比率は0%です。
　③流動比率は、処理場の工事に係る未払金が多くなった分現金が増加したことと、企業債償還金が減少していることにより、前年度よりも改善しましたが、類似団体平均値を下回っています。流動負債は、企業債の元金償還金が多くを占めており、資金不足は生じていません。
　④企業債残高対事業規模比率は、企業債残高とともに減少しています。類似団体平均値よりも低水準で推移していますが、今後は老朽化した施設の改築更新に伴い、企業債残高が増加する見通しです。改築更新にあたっては、⑦施設利用率が低水準であるため、処理場のスペックダウンが必要です。
　今後も人口減少が続くことを踏まえ、適正な投資規模を検討しつつ、⑧水洗化率の向上に努めます。</t>
    <phoneticPr fontId="4"/>
  </si>
  <si>
    <t>　令和2年度から法適用企業となったため、①有形固定資産減価償却率は低い値ですが、減価償却費が減少傾向にあることから、老朽化が進行していると考えられます。
　また、②管渠老朽化率は、昭和40年代に建設した合流管渠が法定耐用年数を超過しているため、増加しつつあります。
　しかし、管渠の改築更新に未着手であるため、③管渠改善率が0%となっており、今後の老朽化対策が必要となっています。
　なお、本市においては、処理場やポンプ場の老朽化・耐震性能不足が深刻な問題となっています。このため、令和3年度に策定したストックマネジメント全体計画に基づき、長期的な見通しの下で効率的な改築更新を実施するよう努めます。</t>
    <phoneticPr fontId="4"/>
  </si>
  <si>
    <t>　当市は令和2年度に法適用企業となりました。これに前後して使用料を3段階で引上げたことにより、経費回収率が向上し、90%以上の水準を保っています。しかし、人口減少に伴い有収水量が減少する中、動力費(電気料)の高騰など物価上昇による維持管理費の増加が見込まれるほか、施設の老朽化対策として大規模な建設投資が必要となっていて、経営環境は厳しさを増しています。このため、経費削減とともに、国費や過疎債のような有利な財源を活用して、負担を軽減・平準化するよう努めます。
　そのうえで、適正な使用料水準を定期的に検討し、経費回収率の更なる向上を図るため、令和6年度に経営戦略を改定することとしています。経営戦略に基づき、将来にわたって持続可能な事業となるよう取組んでいきます。</t>
    <rPh sb="182" eb="184">
      <t>ケイヒ</t>
    </rPh>
    <rPh sb="184" eb="186">
      <t>サクゲン</t>
    </rPh>
    <rPh sb="191" eb="193">
      <t>コクヒ</t>
    </rPh>
    <rPh sb="194" eb="196">
      <t>カソ</t>
    </rPh>
    <rPh sb="196" eb="197">
      <t>サイ</t>
    </rPh>
    <rPh sb="201" eb="203">
      <t>ユウリ</t>
    </rPh>
    <rPh sb="204" eb="206">
      <t>ザイゲン</t>
    </rPh>
    <rPh sb="207" eb="209">
      <t>カツヨウ</t>
    </rPh>
    <rPh sb="212" eb="214">
      <t>フタン</t>
    </rPh>
    <rPh sb="215" eb="217">
      <t>ケイゲン</t>
    </rPh>
    <rPh sb="218" eb="221">
      <t>ヘイジュンカ</t>
    </rPh>
    <rPh sb="225" eb="226">
      <t>ツト</t>
    </rPh>
    <rPh sb="238" eb="240">
      <t>テキセイ</t>
    </rPh>
    <rPh sb="241" eb="244">
      <t>シヨウリョウ</t>
    </rPh>
    <rPh sb="244" eb="246">
      <t>スイジュン</t>
    </rPh>
    <rPh sb="247" eb="250">
      <t>テイキテキ</t>
    </rPh>
    <rPh sb="251" eb="253">
      <t>ケントウ</t>
    </rPh>
    <rPh sb="255" eb="257">
      <t>ケイヒ</t>
    </rPh>
    <rPh sb="257" eb="259">
      <t>カイシュウ</t>
    </rPh>
    <rPh sb="259" eb="260">
      <t>リツ</t>
    </rPh>
    <rPh sb="261" eb="262">
      <t>サラ</t>
    </rPh>
    <rPh sb="264" eb="266">
      <t>コウジョウ</t>
    </rPh>
    <rPh sb="267" eb="268">
      <t>ハカ</t>
    </rPh>
    <rPh sb="272" eb="274">
      <t>レイワ</t>
    </rPh>
    <rPh sb="275" eb="277">
      <t>ネンド</t>
    </rPh>
    <rPh sb="278" eb="280">
      <t>ケイエイ</t>
    </rPh>
    <rPh sb="280" eb="282">
      <t>センリャク</t>
    </rPh>
    <rPh sb="296" eb="298">
      <t>ケイエイ</t>
    </rPh>
    <rPh sb="298" eb="300">
      <t>センリャク</t>
    </rPh>
    <rPh sb="301" eb="302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</si>
</sst>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A05-B9DB-C5A1F766A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0.09</c:v>
                </c:pt>
                <c:pt idx="2">
                  <c:v>0.17</c:v>
                </c:pt>
                <c:pt idx="3">
                  <c:v>0.13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F-4A05-B9DB-C5A1F766A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30.72</c:v>
                </c:pt>
                <c:pt idx="2">
                  <c:v>29.1</c:v>
                </c:pt>
                <c:pt idx="3">
                  <c:v>29.21</c:v>
                </c:pt>
                <c:pt idx="4">
                  <c:v>29.54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E-42C0-9898-2F2C9B5BC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65.28</c:v>
                </c:pt>
                <c:pt idx="2">
                  <c:v>64.92</c:v>
                </c:pt>
                <c:pt idx="3">
                  <c:v>64.14</c:v>
                </c:pt>
                <c:pt idx="4">
                  <c:v>63.71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E-42C0-9898-2F2C9B5BC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90.88</c:v>
                </c:pt>
                <c:pt idx="2">
                  <c:v>90.95</c:v>
                </c:pt>
                <c:pt idx="3">
                  <c:v>91.18</c:v>
                </c:pt>
                <c:pt idx="4">
                  <c:v>91.31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0-471C-8CC8-18B7916B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92.72</c:v>
                </c:pt>
                <c:pt idx="2">
                  <c:v>92.88</c:v>
                </c:pt>
                <c:pt idx="3">
                  <c:v>92.9</c:v>
                </c:pt>
                <c:pt idx="4">
                  <c:v>92.89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0-471C-8CC8-18B7916BB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107.78</c:v>
                </c:pt>
                <c:pt idx="2">
                  <c:v>103.62</c:v>
                </c:pt>
                <c:pt idx="3">
                  <c:v>103.6</c:v>
                </c:pt>
                <c:pt idx="4">
                  <c:v>111.25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C-4900-907F-D6B81D387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107.85</c:v>
                </c:pt>
                <c:pt idx="2">
                  <c:v>108.04</c:v>
                </c:pt>
                <c:pt idx="3">
                  <c:v>107.49</c:v>
                </c:pt>
                <c:pt idx="4">
                  <c:v>107.64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C-4900-907F-D6B81D387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4.1399999999999997</c:v>
                </c:pt>
                <c:pt idx="2">
                  <c:v>8.24</c:v>
                </c:pt>
                <c:pt idx="3">
                  <c:v>12.07</c:v>
                </c:pt>
                <c:pt idx="4">
                  <c:v>15.59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28-4CF4-8B4F-0300EF042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23.79</c:v>
                </c:pt>
                <c:pt idx="2">
                  <c:v>25.66</c:v>
                </c:pt>
                <c:pt idx="3">
                  <c:v>27.46</c:v>
                </c:pt>
                <c:pt idx="4">
                  <c:v>29.93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8-4CF4-8B4F-0300EF042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 formatCode="#,##0.00;&quot;△&quot;#,##0.00;&quot;-&quot;">
                  <c:v>8.39</c:v>
                </c:pt>
                <c:pt idx="3" formatCode="#,##0.00;&quot;△&quot;#,##0.00;&quot;-&quot;">
                  <c:v>9.6300000000000008</c:v>
                </c:pt>
                <c:pt idx="4" formatCode="#,##0.00;&quot;△&quot;#,##0.00;&quot;-&quot;">
                  <c:v>10.31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D-47A0-B6E9-87F1083B7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1.22</c:v>
                </c:pt>
                <c:pt idx="2">
                  <c:v>1.61</c:v>
                </c:pt>
                <c:pt idx="3">
                  <c:v>2.08</c:v>
                </c:pt>
                <c:pt idx="4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D-47A0-B6E9-87F1083B7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A-4D5A-BE29-47E9A0049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4.72</c:v>
                </c:pt>
                <c:pt idx="2">
                  <c:v>4.49</c:v>
                </c:pt>
                <c:pt idx="3">
                  <c:v>5.41</c:v>
                </c:pt>
                <c:pt idx="4">
                  <c:v>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A-4D5A-BE29-47E9A0049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16.64</c:v>
                </c:pt>
                <c:pt idx="2">
                  <c:v>33.549999999999997</c:v>
                </c:pt>
                <c:pt idx="3">
                  <c:v>47.2</c:v>
                </c:pt>
                <c:pt idx="4">
                  <c:v>66.11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3-4005-BD8A-0B014816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67.930000000000007</c:v>
                </c:pt>
                <c:pt idx="2">
                  <c:v>68.53</c:v>
                </c:pt>
                <c:pt idx="3">
                  <c:v>69.180000000000007</c:v>
                </c:pt>
                <c:pt idx="4">
                  <c:v>76.319999999999993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3-4005-BD8A-0B0148167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291.91000000000003</c:v>
                </c:pt>
                <c:pt idx="2">
                  <c:v>470.22</c:v>
                </c:pt>
                <c:pt idx="3">
                  <c:v>455.23</c:v>
                </c:pt>
                <c:pt idx="4">
                  <c:v>384.45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3-4EE6-9518-B6499EC46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857.88</c:v>
                </c:pt>
                <c:pt idx="2">
                  <c:v>825.1</c:v>
                </c:pt>
                <c:pt idx="3">
                  <c:v>789.87</c:v>
                </c:pt>
                <c:pt idx="4">
                  <c:v>749.43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3-4EE6-9518-B6499EC46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116.69</c:v>
                </c:pt>
                <c:pt idx="2">
                  <c:v>97.47</c:v>
                </c:pt>
                <c:pt idx="3">
                  <c:v>94.14</c:v>
                </c:pt>
                <c:pt idx="4">
                  <c:v>93.54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6-455F-86CC-3333F6B1F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94.97</c:v>
                </c:pt>
                <c:pt idx="2">
                  <c:v>97.07</c:v>
                </c:pt>
                <c:pt idx="3">
                  <c:v>98.06</c:v>
                </c:pt>
                <c:pt idx="4">
                  <c:v>98.46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6-455F-86CC-3333F6B1F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116.94</c:v>
                </c:pt>
                <c:pt idx="2">
                  <c:v>143.63999999999999</c:v>
                </c:pt>
                <c:pt idx="3">
                  <c:v>149.13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9-44B5-B351-3B8088A48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159.49</c:v>
                </c:pt>
                <c:pt idx="2">
                  <c:v>157.81</c:v>
                </c:pt>
                <c:pt idx="3">
                  <c:v>157.37</c:v>
                </c:pt>
                <c:pt idx="4">
                  <c:v>157.44999999999999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9-44B5-B351-3B8088A48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群馬県　桐生市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公共下水道</v>
      </c>
      <c r="Q8" s="39"/>
      <c r="R8" s="39"/>
      <c r="S8" s="39"/>
      <c r="T8" s="39"/>
      <c r="U8" s="39"/>
      <c r="V8" s="39"/>
      <c r="W8" s="39" t="str">
        <f>データ!L6</f>
        <v>Bd1</v>
      </c>
      <c r="X8" s="39"/>
      <c r="Y8" s="39"/>
      <c r="Z8" s="39"/>
      <c r="AA8" s="39"/>
      <c r="AB8" s="39"/>
      <c r="AC8" s="39"/>
      <c r="AD8" s="40" t="str">
        <f>データ!$M$6</f>
        <v>非設置</v>
      </c>
      <c r="AE8" s="40"/>
      <c r="AF8" s="40"/>
      <c r="AG8" s="40"/>
      <c r="AH8" s="40"/>
      <c r="AI8" s="40"/>
      <c r="AJ8" s="40"/>
      <c r="AK8" s="3"/>
      <c r="AL8" s="41">
        <f>データ!S6</f>
        <v>102988</v>
      </c>
      <c r="AM8" s="41"/>
      <c r="AN8" s="41"/>
      <c r="AO8" s="41"/>
      <c r="AP8" s="41"/>
      <c r="AQ8" s="41"/>
      <c r="AR8" s="41"/>
      <c r="AS8" s="41"/>
      <c r="AT8" s="34">
        <f>データ!T6</f>
        <v>274.45</v>
      </c>
      <c r="AU8" s="34"/>
      <c r="AV8" s="34"/>
      <c r="AW8" s="34"/>
      <c r="AX8" s="34"/>
      <c r="AY8" s="34"/>
      <c r="AZ8" s="34"/>
      <c r="BA8" s="34"/>
      <c r="BB8" s="34">
        <f>データ!U6</f>
        <v>375.25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68.64</v>
      </c>
      <c r="J10" s="34"/>
      <c r="K10" s="34"/>
      <c r="L10" s="34"/>
      <c r="M10" s="34"/>
      <c r="N10" s="34"/>
      <c r="O10" s="34"/>
      <c r="P10" s="34">
        <f>データ!P6</f>
        <v>77.52</v>
      </c>
      <c r="Q10" s="34"/>
      <c r="R10" s="34"/>
      <c r="S10" s="34"/>
      <c r="T10" s="34"/>
      <c r="U10" s="34"/>
      <c r="V10" s="34"/>
      <c r="W10" s="34">
        <f>データ!Q6</f>
        <v>64.75</v>
      </c>
      <c r="X10" s="34"/>
      <c r="Y10" s="34"/>
      <c r="Z10" s="34"/>
      <c r="AA10" s="34"/>
      <c r="AB10" s="34"/>
      <c r="AC10" s="34"/>
      <c r="AD10" s="41">
        <f>データ!R6</f>
        <v>2750</v>
      </c>
      <c r="AE10" s="41"/>
      <c r="AF10" s="41"/>
      <c r="AG10" s="41"/>
      <c r="AH10" s="41"/>
      <c r="AI10" s="41"/>
      <c r="AJ10" s="41"/>
      <c r="AK10" s="2"/>
      <c r="AL10" s="41">
        <f>データ!V6</f>
        <v>79323</v>
      </c>
      <c r="AM10" s="41"/>
      <c r="AN10" s="41"/>
      <c r="AO10" s="41"/>
      <c r="AP10" s="41"/>
      <c r="AQ10" s="41"/>
      <c r="AR10" s="41"/>
      <c r="AS10" s="41"/>
      <c r="AT10" s="34">
        <f>データ!W6</f>
        <v>24.81</v>
      </c>
      <c r="AU10" s="34"/>
      <c r="AV10" s="34"/>
      <c r="AW10" s="34"/>
      <c r="AX10" s="34"/>
      <c r="AY10" s="34"/>
      <c r="AZ10" s="34"/>
      <c r="BA10" s="34"/>
      <c r="BB10" s="34">
        <f>データ!X6</f>
        <v>3197.22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112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TEBKWOjhOo9cgKI9MEmnluNn/kF7tiPCqRgpX8g1Mhxt7NF6fok94LhLQNdbl9aZftU7b8WjgQUHnmzRfDaibA==" saltValue="fyPiyNZ1EV+T3BKjJPX3J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2023</v>
      </c>
      <c r="C6" s="19">
        <f t="shared" ref="C6:X6" si="3">C7</f>
        <v>102032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群馬県　桐生市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Bd1</v>
      </c>
      <c r="M6" s="19" t="str">
        <f t="shared" si="3"/>
        <v>非設置</v>
      </c>
      <c r="N6" s="20" t="str">
        <f t="shared" si="3"/>
        <v>-</v>
      </c>
      <c r="O6" s="20">
        <f t="shared" si="3"/>
        <v>68.64</v>
      </c>
      <c r="P6" s="20">
        <f t="shared" si="3"/>
        <v>77.52</v>
      </c>
      <c r="Q6" s="20">
        <f t="shared" si="3"/>
        <v>64.75</v>
      </c>
      <c r="R6" s="20">
        <f t="shared" si="3"/>
        <v>2750</v>
      </c>
      <c r="S6" s="20">
        <f t="shared" si="3"/>
        <v>102988</v>
      </c>
      <c r="T6" s="20">
        <f t="shared" si="3"/>
        <v>274.45</v>
      </c>
      <c r="U6" s="20">
        <f t="shared" si="3"/>
        <v>375.25</v>
      </c>
      <c r="V6" s="20">
        <f t="shared" si="3"/>
        <v>79323</v>
      </c>
      <c r="W6" s="20">
        <f t="shared" si="3"/>
        <v>24.81</v>
      </c>
      <c r="X6" s="20">
        <f t="shared" si="3"/>
        <v>3197.22</v>
      </c>
      <c r="Y6" s="21" t="str">
        <f>IF(Y7="",NA(),Y7)</f>
        <v>-</v>
      </c>
      <c r="Z6" s="21">
        <f t="shared" ref="Z6:AH6" si="4">IF(Z7="",NA(),Z7)</f>
        <v>107.78</v>
      </c>
      <c r="AA6" s="21">
        <f t="shared" si="4"/>
        <v>103.62</v>
      </c>
      <c r="AB6" s="21">
        <f t="shared" si="4"/>
        <v>103.6</v>
      </c>
      <c r="AC6" s="21">
        <f t="shared" si="4"/>
        <v>111.25</v>
      </c>
      <c r="AD6" s="21" t="str">
        <f t="shared" si="4"/>
        <v>-</v>
      </c>
      <c r="AE6" s="21">
        <f t="shared" si="4"/>
        <v>107.85</v>
      </c>
      <c r="AF6" s="21">
        <f t="shared" si="4"/>
        <v>108.04</v>
      </c>
      <c r="AG6" s="21">
        <f t="shared" si="4"/>
        <v>107.49</v>
      </c>
      <c r="AH6" s="21">
        <f t="shared" si="4"/>
        <v>107.64</v>
      </c>
      <c r="AI6" s="20" t="str">
        <f>IF(AI7="","",IF(AI7="-","【-】","【"&amp;SUBSTITUTE(TEXT(AI7,"#,##0.00"),"-","△")&amp;"】"))</f>
        <v>【105.91】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4.72</v>
      </c>
      <c r="AQ6" s="21">
        <f t="shared" si="5"/>
        <v>4.49</v>
      </c>
      <c r="AR6" s="21">
        <f t="shared" si="5"/>
        <v>5.41</v>
      </c>
      <c r="AS6" s="21">
        <f t="shared" si="5"/>
        <v>5.61</v>
      </c>
      <c r="AT6" s="20" t="str">
        <f>IF(AT7="","",IF(AT7="-","【-】","【"&amp;SUBSTITUTE(TEXT(AT7,"#,##0.00"),"-","△")&amp;"】"))</f>
        <v>【3.03】</v>
      </c>
      <c r="AU6" s="21" t="str">
        <f>IF(AU7="",NA(),AU7)</f>
        <v>-</v>
      </c>
      <c r="AV6" s="21">
        <f t="shared" ref="AV6:BD6" si="6">IF(AV7="",NA(),AV7)</f>
        <v>16.64</v>
      </c>
      <c r="AW6" s="21">
        <f t="shared" si="6"/>
        <v>33.549999999999997</v>
      </c>
      <c r="AX6" s="21">
        <f t="shared" si="6"/>
        <v>47.2</v>
      </c>
      <c r="AY6" s="21">
        <f t="shared" si="6"/>
        <v>66.11</v>
      </c>
      <c r="AZ6" s="21" t="str">
        <f t="shared" si="6"/>
        <v>-</v>
      </c>
      <c r="BA6" s="21">
        <f t="shared" si="6"/>
        <v>67.930000000000007</v>
      </c>
      <c r="BB6" s="21">
        <f t="shared" si="6"/>
        <v>68.53</v>
      </c>
      <c r="BC6" s="21">
        <f t="shared" si="6"/>
        <v>69.180000000000007</v>
      </c>
      <c r="BD6" s="21">
        <f t="shared" si="6"/>
        <v>76.319999999999993</v>
      </c>
      <c r="BE6" s="20" t="str">
        <f>IF(BE7="","",IF(BE7="-","【-】","【"&amp;SUBSTITUTE(TEXT(BE7,"#,##0.00"),"-","△")&amp;"】"))</f>
        <v>【78.43】</v>
      </c>
      <c r="BF6" s="21" t="str">
        <f>IF(BF7="",NA(),BF7)</f>
        <v>-</v>
      </c>
      <c r="BG6" s="21">
        <f t="shared" ref="BG6:BO6" si="7">IF(BG7="",NA(),BG7)</f>
        <v>291.91000000000003</v>
      </c>
      <c r="BH6" s="21">
        <f t="shared" si="7"/>
        <v>470.22</v>
      </c>
      <c r="BI6" s="21">
        <f t="shared" si="7"/>
        <v>455.23</v>
      </c>
      <c r="BJ6" s="21">
        <f t="shared" si="7"/>
        <v>384.45</v>
      </c>
      <c r="BK6" s="21" t="str">
        <f t="shared" si="7"/>
        <v>-</v>
      </c>
      <c r="BL6" s="21">
        <f t="shared" si="7"/>
        <v>857.88</v>
      </c>
      <c r="BM6" s="21">
        <f t="shared" si="7"/>
        <v>825.1</v>
      </c>
      <c r="BN6" s="21">
        <f t="shared" si="7"/>
        <v>789.87</v>
      </c>
      <c r="BO6" s="21">
        <f t="shared" si="7"/>
        <v>749.43</v>
      </c>
      <c r="BP6" s="20" t="str">
        <f>IF(BP7="","",IF(BP7="-","【-】","【"&amp;SUBSTITUTE(TEXT(BP7,"#,##0.00"),"-","△")&amp;"】"))</f>
        <v>【630.82】</v>
      </c>
      <c r="BQ6" s="21" t="str">
        <f>IF(BQ7="",NA(),BQ7)</f>
        <v>-</v>
      </c>
      <c r="BR6" s="21">
        <f t="shared" ref="BR6:BZ6" si="8">IF(BR7="",NA(),BR7)</f>
        <v>116.69</v>
      </c>
      <c r="BS6" s="21">
        <f t="shared" si="8"/>
        <v>97.47</v>
      </c>
      <c r="BT6" s="21">
        <f t="shared" si="8"/>
        <v>94.14</v>
      </c>
      <c r="BU6" s="21">
        <f t="shared" si="8"/>
        <v>93.54</v>
      </c>
      <c r="BV6" s="21" t="str">
        <f t="shared" si="8"/>
        <v>-</v>
      </c>
      <c r="BW6" s="21">
        <f t="shared" si="8"/>
        <v>94.97</v>
      </c>
      <c r="BX6" s="21">
        <f t="shared" si="8"/>
        <v>97.07</v>
      </c>
      <c r="BY6" s="21">
        <f t="shared" si="8"/>
        <v>98.06</v>
      </c>
      <c r="BZ6" s="21">
        <f t="shared" si="8"/>
        <v>98.46</v>
      </c>
      <c r="CA6" s="20" t="str">
        <f>IF(CA7="","",IF(CA7="-","【-】","【"&amp;SUBSTITUTE(TEXT(CA7,"#,##0.00"),"-","△")&amp;"】"))</f>
        <v>【97.81】</v>
      </c>
      <c r="CB6" s="21" t="str">
        <f>IF(CB7="",NA(),CB7)</f>
        <v>-</v>
      </c>
      <c r="CC6" s="21">
        <f t="shared" ref="CC6:CK6" si="9">IF(CC7="",NA(),CC7)</f>
        <v>116.94</v>
      </c>
      <c r="CD6" s="21">
        <f t="shared" si="9"/>
        <v>143.63999999999999</v>
      </c>
      <c r="CE6" s="21">
        <f t="shared" si="9"/>
        <v>149.13</v>
      </c>
      <c r="CF6" s="21">
        <f t="shared" si="9"/>
        <v>150</v>
      </c>
      <c r="CG6" s="21" t="str">
        <f t="shared" si="9"/>
        <v>-</v>
      </c>
      <c r="CH6" s="21">
        <f t="shared" si="9"/>
        <v>159.49</v>
      </c>
      <c r="CI6" s="21">
        <f t="shared" si="9"/>
        <v>157.81</v>
      </c>
      <c r="CJ6" s="21">
        <f t="shared" si="9"/>
        <v>157.37</v>
      </c>
      <c r="CK6" s="21">
        <f t="shared" si="9"/>
        <v>157.44999999999999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>
        <f t="shared" ref="CN6:CV6" si="10">IF(CN7="",NA(),CN7)</f>
        <v>30.72</v>
      </c>
      <c r="CO6" s="21">
        <f t="shared" si="10"/>
        <v>29.1</v>
      </c>
      <c r="CP6" s="21">
        <f t="shared" si="10"/>
        <v>29.21</v>
      </c>
      <c r="CQ6" s="21">
        <f t="shared" si="10"/>
        <v>29.54</v>
      </c>
      <c r="CR6" s="21" t="str">
        <f t="shared" si="10"/>
        <v>-</v>
      </c>
      <c r="CS6" s="21">
        <f t="shared" si="10"/>
        <v>65.28</v>
      </c>
      <c r="CT6" s="21">
        <f t="shared" si="10"/>
        <v>64.92</v>
      </c>
      <c r="CU6" s="21">
        <f t="shared" si="10"/>
        <v>64.14</v>
      </c>
      <c r="CV6" s="21">
        <f t="shared" si="10"/>
        <v>63.71</v>
      </c>
      <c r="CW6" s="20" t="str">
        <f>IF(CW7="","",IF(CW7="-","【-】","【"&amp;SUBSTITUTE(TEXT(CW7,"#,##0.00"),"-","△")&amp;"】"))</f>
        <v>【58.94】</v>
      </c>
      <c r="CX6" s="21" t="str">
        <f>IF(CX7="",NA(),CX7)</f>
        <v>-</v>
      </c>
      <c r="CY6" s="21">
        <f t="shared" ref="CY6:DG6" si="11">IF(CY7="",NA(),CY7)</f>
        <v>90.88</v>
      </c>
      <c r="CZ6" s="21">
        <f t="shared" si="11"/>
        <v>90.95</v>
      </c>
      <c r="DA6" s="21">
        <f t="shared" si="11"/>
        <v>91.18</v>
      </c>
      <c r="DB6" s="21">
        <f t="shared" si="11"/>
        <v>91.31</v>
      </c>
      <c r="DC6" s="21" t="str">
        <f t="shared" si="11"/>
        <v>-</v>
      </c>
      <c r="DD6" s="21">
        <f t="shared" si="11"/>
        <v>92.72</v>
      </c>
      <c r="DE6" s="21">
        <f t="shared" si="11"/>
        <v>92.88</v>
      </c>
      <c r="DF6" s="21">
        <f t="shared" si="11"/>
        <v>92.9</v>
      </c>
      <c r="DG6" s="21">
        <f t="shared" si="11"/>
        <v>92.89</v>
      </c>
      <c r="DH6" s="20" t="str">
        <f>IF(DH7="","",IF(DH7="-","【-】","【"&amp;SUBSTITUTE(TEXT(DH7,"#,##0.00"),"-","△")&amp;"】"))</f>
        <v>【95.91】</v>
      </c>
      <c r="DI6" s="21" t="str">
        <f>IF(DI7="",NA(),DI7)</f>
        <v>-</v>
      </c>
      <c r="DJ6" s="21">
        <f t="shared" ref="DJ6:DR6" si="12">IF(DJ7="",NA(),DJ7)</f>
        <v>4.1399999999999997</v>
      </c>
      <c r="DK6" s="21">
        <f t="shared" si="12"/>
        <v>8.24</v>
      </c>
      <c r="DL6" s="21">
        <f t="shared" si="12"/>
        <v>12.07</v>
      </c>
      <c r="DM6" s="21">
        <f t="shared" si="12"/>
        <v>15.59</v>
      </c>
      <c r="DN6" s="21" t="str">
        <f t="shared" si="12"/>
        <v>-</v>
      </c>
      <c r="DO6" s="21">
        <f t="shared" si="12"/>
        <v>23.79</v>
      </c>
      <c r="DP6" s="21">
        <f t="shared" si="12"/>
        <v>25.66</v>
      </c>
      <c r="DQ6" s="21">
        <f t="shared" si="12"/>
        <v>27.46</v>
      </c>
      <c r="DR6" s="21">
        <f t="shared" si="12"/>
        <v>29.93</v>
      </c>
      <c r="DS6" s="20" t="str">
        <f>IF(DS7="","",IF(DS7="-","【-】","【"&amp;SUBSTITUTE(TEXT(DS7,"#,##0.00"),"-","△")&amp;"】"))</f>
        <v>【41.09】</v>
      </c>
      <c r="DT6" s="21" t="str">
        <f>IF(DT7="",NA(),DT7)</f>
        <v>-</v>
      </c>
      <c r="DU6" s="20">
        <f t="shared" ref="DU6:EC6" si="13">IF(DU7="",NA(),DU7)</f>
        <v>0</v>
      </c>
      <c r="DV6" s="21">
        <f t="shared" si="13"/>
        <v>8.39</v>
      </c>
      <c r="DW6" s="21">
        <f t="shared" si="13"/>
        <v>9.6300000000000008</v>
      </c>
      <c r="DX6" s="21">
        <f t="shared" si="13"/>
        <v>10.31</v>
      </c>
      <c r="DY6" s="21" t="str">
        <f t="shared" si="13"/>
        <v>-</v>
      </c>
      <c r="DZ6" s="21">
        <f t="shared" si="13"/>
        <v>1.22</v>
      </c>
      <c r="EA6" s="21">
        <f t="shared" si="13"/>
        <v>1.61</v>
      </c>
      <c r="EB6" s="21">
        <f t="shared" si="13"/>
        <v>2.08</v>
      </c>
      <c r="EC6" s="21">
        <f t="shared" si="13"/>
        <v>2.74</v>
      </c>
      <c r="ED6" s="20" t="str">
        <f>IF(ED7="","",IF(ED7="-","【-】","【"&amp;SUBSTITUTE(TEXT(ED7,"#,##0.00"),"-","△")&amp;"】"))</f>
        <v>【8.68】</v>
      </c>
      <c r="EE6" s="21" t="str">
        <f>IF(EE7="",NA(),EE7)</f>
        <v>-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>
        <f t="shared" si="14"/>
        <v>0.09</v>
      </c>
      <c r="EL6" s="21">
        <f t="shared" si="14"/>
        <v>0.17</v>
      </c>
      <c r="EM6" s="21">
        <f t="shared" si="14"/>
        <v>0.13</v>
      </c>
      <c r="EN6" s="21">
        <f t="shared" si="14"/>
        <v>0.06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2">
      <c r="A7" s="14"/>
      <c r="B7" s="23">
        <v>2023</v>
      </c>
      <c r="C7" s="23">
        <v>102032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68.64</v>
      </c>
      <c r="P7" s="24">
        <v>77.52</v>
      </c>
      <c r="Q7" s="24">
        <v>64.75</v>
      </c>
      <c r="R7" s="24">
        <v>2750</v>
      </c>
      <c r="S7" s="24">
        <v>102988</v>
      </c>
      <c r="T7" s="24">
        <v>274.45</v>
      </c>
      <c r="U7" s="24">
        <v>375.25</v>
      </c>
      <c r="V7" s="24">
        <v>79323</v>
      </c>
      <c r="W7" s="24">
        <v>24.81</v>
      </c>
      <c r="X7" s="24">
        <v>3197.22</v>
      </c>
      <c r="Y7" s="24" t="s">
        <v>102</v>
      </c>
      <c r="Z7" s="24">
        <v>107.78</v>
      </c>
      <c r="AA7" s="24">
        <v>103.62</v>
      </c>
      <c r="AB7" s="24">
        <v>103.6</v>
      </c>
      <c r="AC7" s="24">
        <v>111.25</v>
      </c>
      <c r="AD7" s="24" t="s">
        <v>102</v>
      </c>
      <c r="AE7" s="24">
        <v>107.85</v>
      </c>
      <c r="AF7" s="24">
        <v>108.04</v>
      </c>
      <c r="AG7" s="24">
        <v>107.49</v>
      </c>
      <c r="AH7" s="24">
        <v>107.64</v>
      </c>
      <c r="AI7" s="24">
        <v>105.91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4.72</v>
      </c>
      <c r="AQ7" s="24">
        <v>4.49</v>
      </c>
      <c r="AR7" s="24">
        <v>5.41</v>
      </c>
      <c r="AS7" s="24">
        <v>5.61</v>
      </c>
      <c r="AT7" s="24">
        <v>3.03</v>
      </c>
      <c r="AU7" s="24" t="s">
        <v>102</v>
      </c>
      <c r="AV7" s="24">
        <v>16.64</v>
      </c>
      <c r="AW7" s="24">
        <v>33.549999999999997</v>
      </c>
      <c r="AX7" s="24">
        <v>47.2</v>
      </c>
      <c r="AY7" s="24">
        <v>66.11</v>
      </c>
      <c r="AZ7" s="24" t="s">
        <v>102</v>
      </c>
      <c r="BA7" s="24">
        <v>67.930000000000007</v>
      </c>
      <c r="BB7" s="24">
        <v>68.53</v>
      </c>
      <c r="BC7" s="24">
        <v>69.180000000000007</v>
      </c>
      <c r="BD7" s="24">
        <v>76.319999999999993</v>
      </c>
      <c r="BE7" s="24">
        <v>78.430000000000007</v>
      </c>
      <c r="BF7" s="24" t="s">
        <v>102</v>
      </c>
      <c r="BG7" s="24">
        <v>291.91000000000003</v>
      </c>
      <c r="BH7" s="24">
        <v>470.22</v>
      </c>
      <c r="BI7" s="24">
        <v>455.23</v>
      </c>
      <c r="BJ7" s="24">
        <v>384.45</v>
      </c>
      <c r="BK7" s="24" t="s">
        <v>102</v>
      </c>
      <c r="BL7" s="24">
        <v>857.88</v>
      </c>
      <c r="BM7" s="24">
        <v>825.1</v>
      </c>
      <c r="BN7" s="24">
        <v>789.87</v>
      </c>
      <c r="BO7" s="24">
        <v>749.43</v>
      </c>
      <c r="BP7" s="24">
        <v>630.82000000000005</v>
      </c>
      <c r="BQ7" s="24" t="s">
        <v>102</v>
      </c>
      <c r="BR7" s="24">
        <v>116.69</v>
      </c>
      <c r="BS7" s="24">
        <v>97.47</v>
      </c>
      <c r="BT7" s="24">
        <v>94.14</v>
      </c>
      <c r="BU7" s="24">
        <v>93.54</v>
      </c>
      <c r="BV7" s="24" t="s">
        <v>102</v>
      </c>
      <c r="BW7" s="24">
        <v>94.97</v>
      </c>
      <c r="BX7" s="24">
        <v>97.07</v>
      </c>
      <c r="BY7" s="24">
        <v>98.06</v>
      </c>
      <c r="BZ7" s="24">
        <v>98.46</v>
      </c>
      <c r="CA7" s="24">
        <v>97.81</v>
      </c>
      <c r="CB7" s="24" t="s">
        <v>102</v>
      </c>
      <c r="CC7" s="24">
        <v>116.94</v>
      </c>
      <c r="CD7" s="24">
        <v>143.63999999999999</v>
      </c>
      <c r="CE7" s="24">
        <v>149.13</v>
      </c>
      <c r="CF7" s="24">
        <v>150</v>
      </c>
      <c r="CG7" s="24" t="s">
        <v>102</v>
      </c>
      <c r="CH7" s="24">
        <v>159.49</v>
      </c>
      <c r="CI7" s="24">
        <v>157.81</v>
      </c>
      <c r="CJ7" s="24">
        <v>157.37</v>
      </c>
      <c r="CK7" s="24">
        <v>157.44999999999999</v>
      </c>
      <c r="CL7" s="24">
        <v>138.75</v>
      </c>
      <c r="CM7" s="24" t="s">
        <v>102</v>
      </c>
      <c r="CN7" s="24">
        <v>30.72</v>
      </c>
      <c r="CO7" s="24">
        <v>29.1</v>
      </c>
      <c r="CP7" s="24">
        <v>29.21</v>
      </c>
      <c r="CQ7" s="24">
        <v>29.54</v>
      </c>
      <c r="CR7" s="24" t="s">
        <v>102</v>
      </c>
      <c r="CS7" s="24">
        <v>65.28</v>
      </c>
      <c r="CT7" s="24">
        <v>64.92</v>
      </c>
      <c r="CU7" s="24">
        <v>64.14</v>
      </c>
      <c r="CV7" s="24">
        <v>63.71</v>
      </c>
      <c r="CW7" s="24">
        <v>58.94</v>
      </c>
      <c r="CX7" s="24" t="s">
        <v>102</v>
      </c>
      <c r="CY7" s="24">
        <v>90.88</v>
      </c>
      <c r="CZ7" s="24">
        <v>90.95</v>
      </c>
      <c r="DA7" s="24">
        <v>91.18</v>
      </c>
      <c r="DB7" s="24">
        <v>91.31</v>
      </c>
      <c r="DC7" s="24" t="s">
        <v>102</v>
      </c>
      <c r="DD7" s="24">
        <v>92.72</v>
      </c>
      <c r="DE7" s="24">
        <v>92.88</v>
      </c>
      <c r="DF7" s="24">
        <v>92.9</v>
      </c>
      <c r="DG7" s="24">
        <v>92.89</v>
      </c>
      <c r="DH7" s="24">
        <v>95.91</v>
      </c>
      <c r="DI7" s="24" t="s">
        <v>102</v>
      </c>
      <c r="DJ7" s="24">
        <v>4.1399999999999997</v>
      </c>
      <c r="DK7" s="24">
        <v>8.24</v>
      </c>
      <c r="DL7" s="24">
        <v>12.07</v>
      </c>
      <c r="DM7" s="24">
        <v>15.59</v>
      </c>
      <c r="DN7" s="24" t="s">
        <v>102</v>
      </c>
      <c r="DO7" s="24">
        <v>23.79</v>
      </c>
      <c r="DP7" s="24">
        <v>25.66</v>
      </c>
      <c r="DQ7" s="24">
        <v>27.46</v>
      </c>
      <c r="DR7" s="24">
        <v>29.93</v>
      </c>
      <c r="DS7" s="24">
        <v>41.09</v>
      </c>
      <c r="DT7" s="24" t="s">
        <v>102</v>
      </c>
      <c r="DU7" s="24">
        <v>0</v>
      </c>
      <c r="DV7" s="24">
        <v>8.39</v>
      </c>
      <c r="DW7" s="24">
        <v>9.6300000000000008</v>
      </c>
      <c r="DX7" s="24">
        <v>10.31</v>
      </c>
      <c r="DY7" s="24" t="s">
        <v>102</v>
      </c>
      <c r="DZ7" s="24">
        <v>1.22</v>
      </c>
      <c r="EA7" s="24">
        <v>1.61</v>
      </c>
      <c r="EB7" s="24">
        <v>2.08</v>
      </c>
      <c r="EC7" s="24">
        <v>2.74</v>
      </c>
      <c r="ED7" s="24">
        <v>8.68</v>
      </c>
      <c r="EE7" s="24" t="s">
        <v>102</v>
      </c>
      <c r="EF7" s="24">
        <v>0</v>
      </c>
      <c r="EG7" s="24">
        <v>0</v>
      </c>
      <c r="EH7" s="24">
        <v>0</v>
      </c>
      <c r="EI7" s="24">
        <v>0</v>
      </c>
      <c r="EJ7" s="24" t="s">
        <v>102</v>
      </c>
      <c r="EK7" s="24">
        <v>0.09</v>
      </c>
      <c r="EL7" s="24">
        <v>0.17</v>
      </c>
      <c r="EM7" s="24">
        <v>0.13</v>
      </c>
      <c r="EN7" s="24">
        <v>0.06</v>
      </c>
      <c r="EO7" s="24">
        <v>0.22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2025-02-06T08:26:50Z</cp:lastPrinted>
  <dcterms:created xsi:type="dcterms:W3CDTF">2025-01-24T06:59:26Z</dcterms:created>
  <dcterms:modified xsi:type="dcterms:W3CDTF">2025-02-27T07:55:14Z</dcterms:modified>
  <cp:category/>
</cp:coreProperties>
</file>