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604013C7-5EF6-44B1-B8D0-3827B518A226}" xr6:coauthVersionLast="47" xr6:coauthVersionMax="47" xr10:uidLastSave="{00000000-0000-0000-0000-000000000000}"/>
  <workbookProtection workbookAlgorithmName="SHA-512" workbookHashValue="QFQ5AZZkIJoAUD0+2A81PGWDkfvltAZ8CPcKdao6RA729YzICh4C0sHj9YcRMdIOKHMM3mB0lrfuNzGk/5bB2w==" workbookSaltValue="EqDJpknkKN2oKYIFxZsCX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<sst xmlns="http://schemas.openxmlformats.org/spreadsheetml/2006/main" count="231" uniqueCount="114">
  <si>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</si>
  <si>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</si>
  <si>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</si>
  <si>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</si>
  <si>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</si>
  <si>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</si>
  <si>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</si>
  <si>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</si>
  <si>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</si>
  <si>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</si>
  <si>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</si>
  <si>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</si>
  <si>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</si>
  <si>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</si>
  <si>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</si>
  <si>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</si>
  <si>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</si>
  <si>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</si>
  <si>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</si>
  <si>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</si>
  <si>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</si>
  <si>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</si>
  <si>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</si>
  <si>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</si>
  <si>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</si>
  <si>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</si>
  <si>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</si>
  <si>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①経常収支比率は、100％を上回っているが、類似団体平均を下回るため、引き続き収益の確保、費用の縮減に努め、さらなる改善を図る。
②累積欠損金比率は、R1から0％を維持しており、引き続き収益の確保、費用の縮減に努める。
③流動比率は、100％を下回っていることから改善が必要である。引き続き費用の縮減や事業規模に見合った借入を実行するとともに、今後は使用料改定による収益の確保を視野に検討を進めていく。
④企業債残高対事業規模比率は、類似団体平均を上回っている。現在、事業規模に見合った借入を実行しているため、今後は適正な使用料を検討し、使用料改定による経営改善により収益の確保を図りたい。
⑤経費回収率は、R1から100％を下回っており、さらに収益の確保、費用の縮減に努める必要がある。
⑥汚水処理原価は、類似団体平均を下回っているが、増加傾向にあることから、費用の縮減に努める。
⑦施設利用率は、R5から算出方法を変更したため、前年度を大幅に下回り、全国平均も下回っている。施設の老朽化が進んでいるため、計画的な施設の更新が必要である。
⑧水洗化率は、類似団体平均を上回っているが、100％は下回っている。引き続き整備、啓発を進め水洗化率の向上に努める。</t>
  </si>
  <si>
    <t>2. 老朽化の状況について</t>
    <phoneticPr fontId="4"/>
  </si>
  <si>
    <t>①有形固定資産減価償却率は、年々上昇しており、類似団体平均を上回っている。管渠老朽化率と管渠改善率の状況も踏まえ、財政計画やストックマネジメント計画に基づき、施設の改築・更新に努める。
②管渠老朽化率は、年々上昇しており、類似団体平均を上回っている。ストックマネジメント計画に基づき調査を行い、老朽化の進んだ管渠の改築・更新に努める。
③管渠改善率は、すべての管を更新するのに50年かかるペースである2％に達しておらず、類似団体平均を下回っている。法定耐用年数を経過した管渠延長が年々上昇している中、財政計画やストックマネジメント計画に基づき調査を実施し、老朽化の進んだ管渠を優先的に改築・更新していく。</t>
  </si>
  <si>
    <t>2. 老朽化の状況</t>
    <phoneticPr fontId="4"/>
  </si>
  <si>
    <t>全体総括</t>
    <rPh sb="0" eb="2">
      <t>ゼンタイ</t>
    </rPh>
    <rPh sb="2" eb="4">
      <t>ソウカツ</t>
    </rPh>
    <phoneticPr fontId="4"/>
  </si>
  <si>
    <t>・経営の健全性については、経費回収率および流動比率が100％を下回っていることから、支払能力を高めるための経営改善に努める必要がある。
・経営の効率性については、類似団体平均値を下回る指標が多いため、引き続き、収益の確保、費用の縮減に努め、さらに経営の健全性・効率性を高める。
・老朽化の状況については、管渠の改築・更新を進めているが、法定耐用年数を経過した管渠延長が年々上昇しているなか、管渠改善率はすべての管を更新するのに50年かかるペースである2％にはほど遠い。ストックマネジメント計画に基づき、引き続き調査を実施し、少しでも老朽化の改善につながるよう、老朽化の進んだ管渠を優先的に改築・更新していく。</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</si>
  <si>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</si>
  <si>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</si>
  <si>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</si>
  <si>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</si>
  <si>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</si>
  <si>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</si>
  <si>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</si>
  <si>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</si>
  <si>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</si>
  <si>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</si>
  <si>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</si>
  <si>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</si>
  <si>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</si>
  <si>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</si>
  <si>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</si>
  <si>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</si>
  <si>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</si>
  <si>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</si>
  <si>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</si>
  <si>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</si>
  <si>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</si>
  <si>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</si>
  <si>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</si>
  <si>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</si>
  <si>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</si>
  <si>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</si>
  <si>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</si>
  <si>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</si>
  <si>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</si>
  <si>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</si>
  <si>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</si>
  <si>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</si>
  <si>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</si>
  <si>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</si>
  <si>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</si>
  <si>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</si>
  <si>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</si>
  <si>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</si>
  <si>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</si>
  <si>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</si>
  <si>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</si>
  <si>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</si>
  <si>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</si>
  <si>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</si>
  <si>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</si>
  <si>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</si>
  <si>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</si>
  <si>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</si>
  <si>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</si>
  <si>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</si>
  <si>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</si>
  <si>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</si>
  <si>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</si>
  <si>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</si>
  <si>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</si>
  <si>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</si>
  <si>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</si>
  <si>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</si>
  <si>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</si>
  <si>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</si>
  <si>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</si>
  <si>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</si>
  <si>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</si>
  <si>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</si>
  <si>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</si>
  <si>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前橋市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</si>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</sst>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0.12</c:v>
                </c:pt>
                <c:pt idx="1">
                  <c:v>0.1</c:v>
                </c:pt>
                <c:pt idx="2">
                  <c:v>0.04</c:v>
                </c:pt>
                <c:pt idx="3">
                  <c:v>0.12</c:v>
                </c:pt>
                <c:pt idx="4">
                  <c:v>0.1</c:v>
                </c:pt>
              </c:numCache>
            </c:numRef>
          </c:val>
          <c:extLst>
            <c:ext xmlns:c16="http://schemas.microsoft.com/office/drawing/2014/chart" uri="{C3380CC4-5D6E-409C-BE32-E72D297353CC}">
              <c16:uniqueId val="{00000000-3B05-4674-8B63-8B7B612E1D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3B05-4674-8B63-8B7B612E1D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110.45</c:v>
                </c:pt>
                <c:pt idx="1">
                  <c:v>109.24</c:v>
                </c:pt>
                <c:pt idx="2">
                  <c:v>111.09</c:v>
                </c:pt>
                <c:pt idx="3">
                  <c:v>112.88</c:v>
                </c:pt>
                <c:pt idx="4">
                  <c:v>50.33</c:v>
                </c:pt>
              </c:numCache>
            </c:numRef>
          </c:val>
          <c:extLst>
            <c:ext xmlns:c16="http://schemas.microsoft.com/office/drawing/2014/chart" uri="{C3380CC4-5D6E-409C-BE32-E72D297353CC}">
              <c16:uniqueId val="{00000000-8B88-4ADD-ABE2-F0E3F340E1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8B88-4ADD-ABE2-F0E3F340E1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96.48</c:v>
                </c:pt>
                <c:pt idx="1">
                  <c:v>96.47</c:v>
                </c:pt>
                <c:pt idx="2">
                  <c:v>96.48</c:v>
                </c:pt>
                <c:pt idx="3">
                  <c:v>96.47</c:v>
                </c:pt>
                <c:pt idx="4">
                  <c:v>96.48</c:v>
                </c:pt>
              </c:numCache>
            </c:numRef>
          </c:val>
          <c:extLst>
            <c:ext xmlns:c16="http://schemas.microsoft.com/office/drawing/2014/chart" uri="{C3380CC4-5D6E-409C-BE32-E72D297353CC}">
              <c16:uniqueId val="{00000000-0316-463C-9F4F-3D83CF6B36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0316-463C-9F4F-3D83CF6B36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106.61</c:v>
                </c:pt>
                <c:pt idx="1">
                  <c:v>105.62</c:v>
                </c:pt>
                <c:pt idx="2">
                  <c:v>104.7</c:v>
                </c:pt>
                <c:pt idx="3">
                  <c:v>103.49</c:v>
                </c:pt>
                <c:pt idx="4">
                  <c:v>103.21</c:v>
                </c:pt>
              </c:numCache>
            </c:numRef>
          </c:val>
          <c:extLst>
            <c:ext xmlns:c16="http://schemas.microsoft.com/office/drawing/2014/chart" uri="{C3380CC4-5D6E-409C-BE32-E72D297353CC}">
              <c16:uniqueId val="{00000000-7F7C-4F98-B83F-2B5318640D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7F7C-4F98-B83F-2B5318640D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42.43</c:v>
                </c:pt>
                <c:pt idx="1">
                  <c:v>43.62</c:v>
                </c:pt>
                <c:pt idx="2">
                  <c:v>44.89</c:v>
                </c:pt>
                <c:pt idx="3">
                  <c:v>46.78</c:v>
                </c:pt>
                <c:pt idx="4">
                  <c:v>47.42</c:v>
                </c:pt>
              </c:numCache>
            </c:numRef>
          </c:val>
          <c:extLst>
            <c:ext xmlns:c16="http://schemas.microsoft.com/office/drawing/2014/chart" uri="{C3380CC4-5D6E-409C-BE32-E72D297353CC}">
              <c16:uniqueId val="{00000000-7669-4389-B3F0-5CC3E6CD7B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7669-4389-B3F0-5CC3E6CD7B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3.91</c:v>
                </c:pt>
                <c:pt idx="1">
                  <c:v>5.9</c:v>
                </c:pt>
                <c:pt idx="2">
                  <c:v>6.54</c:v>
                </c:pt>
                <c:pt idx="3">
                  <c:v>7.96</c:v>
                </c:pt>
                <c:pt idx="4">
                  <c:v>8.8800000000000008</c:v>
                </c:pt>
              </c:numCache>
            </c:numRef>
          </c:val>
          <c:extLst>
            <c:ext xmlns:c16="http://schemas.microsoft.com/office/drawing/2014/chart" uri="{C3380CC4-5D6E-409C-BE32-E72D297353CC}">
              <c16:uniqueId val="{00000000-552E-42CB-AA9C-B1F8BB4F73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552E-42CB-AA9C-B1F8BB4F73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91-4044-98CB-8D6F60E2B8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4591-4044-98CB-8D6F60E2B8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85.92</c:v>
                </c:pt>
                <c:pt idx="1">
                  <c:v>82.37</c:v>
                </c:pt>
                <c:pt idx="2">
                  <c:v>83.7</c:v>
                </c:pt>
                <c:pt idx="3">
                  <c:v>81.540000000000006</c:v>
                </c:pt>
                <c:pt idx="4">
                  <c:v>84.14</c:v>
                </c:pt>
              </c:numCache>
            </c:numRef>
          </c:val>
          <c:extLst>
            <c:ext xmlns:c16="http://schemas.microsoft.com/office/drawing/2014/chart" uri="{C3380CC4-5D6E-409C-BE32-E72D297353CC}">
              <c16:uniqueId val="{00000000-49AA-43F8-BCD8-2CD271F3EB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49AA-43F8-BCD8-2CD271F3EB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1125.49</c:v>
                </c:pt>
                <c:pt idx="1">
                  <c:v>1080.1199999999999</c:v>
                </c:pt>
                <c:pt idx="2">
                  <c:v>1051.27</c:v>
                </c:pt>
                <c:pt idx="3">
                  <c:v>981.38</c:v>
                </c:pt>
                <c:pt idx="4">
                  <c:v>974.63</c:v>
                </c:pt>
              </c:numCache>
            </c:numRef>
          </c:val>
          <c:extLst>
            <c:ext xmlns:c16="http://schemas.microsoft.com/office/drawing/2014/chart" uri="{C3380CC4-5D6E-409C-BE32-E72D297353CC}">
              <c16:uniqueId val="{00000000-3694-43B8-8D1E-858959850F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3694-43B8-8D1E-858959850F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84.09</c:v>
                </c:pt>
                <c:pt idx="1">
                  <c:v>83.31</c:v>
                </c:pt>
                <c:pt idx="2">
                  <c:v>82.38</c:v>
                </c:pt>
                <c:pt idx="3">
                  <c:v>80.790000000000006</c:v>
                </c:pt>
                <c:pt idx="4">
                  <c:v>80.62</c:v>
                </c:pt>
              </c:numCache>
            </c:numRef>
          </c:val>
          <c:extLst>
            <c:ext xmlns:c16="http://schemas.microsoft.com/office/drawing/2014/chart" uri="{C3380CC4-5D6E-409C-BE32-E72D297353CC}">
              <c16:uniqueId val="{00000000-EF48-4911-9641-5F6B5ABE8E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EF48-4911-9641-5F6B5ABE8E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132.72</c:v>
                </c:pt>
                <c:pt idx="1">
                  <c:v>132.41</c:v>
                </c:pt>
                <c:pt idx="2">
                  <c:v>134.25</c:v>
                </c:pt>
                <c:pt idx="3">
                  <c:v>137.16</c:v>
                </c:pt>
                <c:pt idx="4">
                  <c:v>137.69999999999999</c:v>
                </c:pt>
              </c:numCache>
            </c:numRef>
          </c:val>
          <c:extLst>
            <c:ext xmlns:c16="http://schemas.microsoft.com/office/drawing/2014/chart" uri="{C3380CC4-5D6E-409C-BE32-E72D297353CC}">
              <c16:uniqueId val="{00000000-855B-4931-B81A-3BE9050B90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855B-4931-B81A-3BE9050B90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7265625" defaultRowHeight="13" x14ac:dyDescent="0.2"/>
  <cols>
    <col min="1" max="1" width="2.7265625" customWidth="1"/>
    <col min="2" max="62" width="3.7265625" customWidth="1"/>
    <col min="64" max="78" width="3.17968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前橋市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自治体職員</v>
      </c>
      <c r="AE8" s="40"/>
      <c r="AF8" s="40"/>
      <c r="AG8" s="40"/>
      <c r="AH8" s="40"/>
      <c r="AI8" s="40"/>
      <c r="AJ8" s="40"/>
      <c r="AK8" s="3"/>
      <c r="AL8" s="41">
        <f>データ!S6</f>
        <v>329860</v>
      </c>
      <c r="AM8" s="41"/>
      <c r="AN8" s="41"/>
      <c r="AO8" s="41"/>
      <c r="AP8" s="41"/>
      <c r="AQ8" s="41"/>
      <c r="AR8" s="41"/>
      <c r="AS8" s="41"/>
      <c r="AT8" s="34">
        <f>データ!T6</f>
        <v>311.58999999999997</v>
      </c>
      <c r="AU8" s="34"/>
      <c r="AV8" s="34"/>
      <c r="AW8" s="34"/>
      <c r="AX8" s="34"/>
      <c r="AY8" s="34"/>
      <c r="AZ8" s="34"/>
      <c r="BA8" s="34"/>
      <c r="BB8" s="34">
        <f>データ!U6</f>
        <v>1058.6300000000001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62.93</v>
      </c>
      <c r="J10" s="34"/>
      <c r="K10" s="34"/>
      <c r="L10" s="34"/>
      <c r="M10" s="34"/>
      <c r="N10" s="34"/>
      <c r="O10" s="34"/>
      <c r="P10" s="34">
        <f>データ!P6</f>
        <v>71.760000000000005</v>
      </c>
      <c r="Q10" s="34"/>
      <c r="R10" s="34"/>
      <c r="S10" s="34"/>
      <c r="T10" s="34"/>
      <c r="U10" s="34"/>
      <c r="V10" s="34"/>
      <c r="W10" s="34">
        <f>データ!Q6</f>
        <v>79.58</v>
      </c>
      <c r="X10" s="34"/>
      <c r="Y10" s="34"/>
      <c r="Z10" s="34"/>
      <c r="AA10" s="34"/>
      <c r="AB10" s="34"/>
      <c r="AC10" s="34"/>
      <c r="AD10" s="41">
        <f>データ!R6</f>
        <v>2156</v>
      </c>
      <c r="AE10" s="41"/>
      <c r="AF10" s="41"/>
      <c r="AG10" s="41"/>
      <c r="AH10" s="41"/>
      <c r="AI10" s="41"/>
      <c r="AJ10" s="41"/>
      <c r="AK10" s="2"/>
      <c r="AL10" s="41">
        <f>データ!V6</f>
        <v>236103</v>
      </c>
      <c r="AM10" s="41"/>
      <c r="AN10" s="41"/>
      <c r="AO10" s="41"/>
      <c r="AP10" s="41"/>
      <c r="AQ10" s="41"/>
      <c r="AR10" s="41"/>
      <c r="AS10" s="41"/>
      <c r="AT10" s="34">
        <f>データ!W6</f>
        <v>62.83</v>
      </c>
      <c r="AU10" s="34"/>
      <c r="AV10" s="34"/>
      <c r="AW10" s="34"/>
      <c r="AX10" s="34"/>
      <c r="AY10" s="34"/>
      <c r="AZ10" s="34"/>
      <c r="BA10" s="34"/>
      <c r="BB10" s="34">
        <f>データ!X6</f>
        <v>3757.81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27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28</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29</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30</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31</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32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33</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p4wMzMj4s8yeMB1vGxVLF5m2gwpg2TCanO8jx0HG1Z88lFcoW3t67ZnmhgWuKGpUQECnAUs/WYQ9P4IDg71hwA==" saltValue="vk+2KOcG+RKMBcrvGHXWE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81640625" customWidth="1"/>
  </cols>
  <sheetData>
    <row r="1" spans="1:148"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30</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8"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2">
      <c r="A6" s="14" t="s">
        <v>97</v>
      </c>
      <c r="B6" s="19">
        <f>B7</f>
        <v>2023</v>
      </c>
      <c r="C6" s="19">
        <f t="shared" ref="C6:X6" si="3">C7</f>
        <v>102016</v>
      </c>
      <c r="D6" s="19">
        <f t="shared" si="3"/>
        <v>46</v>
      </c>
      <c r="E6" s="19">
        <f t="shared" si="3"/>
        <v>17</v>
      </c>
      <c r="F6" s="19">
        <f t="shared" si="3"/>
        <v>1</v>
      </c>
      <c r="G6" s="19">
        <f t="shared" si="3"/>
        <v>0</v>
      </c>
      <c r="H6" s="19" t="str">
        <f t="shared" si="3"/>
        <v>群馬県　前橋市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62.93</v>
      </c>
      <c r="P6" s="20">
        <f t="shared" si="3"/>
        <v>71.760000000000005</v>
      </c>
      <c r="Q6" s="20">
        <f t="shared" si="3"/>
        <v>79.58</v>
      </c>
      <c r="R6" s="20">
        <f t="shared" si="3"/>
        <v>2156</v>
      </c>
      <c r="S6" s="20">
        <f t="shared" si="3"/>
        <v>329860</v>
      </c>
      <c r="T6" s="20">
        <f t="shared" si="3"/>
        <v>311.58999999999997</v>
      </c>
      <c r="U6" s="20">
        <f t="shared" si="3"/>
        <v>1058.6300000000001</v>
      </c>
      <c r="V6" s="20">
        <f t="shared" si="3"/>
        <v>236103</v>
      </c>
      <c r="W6" s="20">
        <f t="shared" si="3"/>
        <v>62.83</v>
      </c>
      <c r="X6" s="20">
        <f t="shared" si="3"/>
        <v>3757.81</v>
      </c>
      <c r="Y6" s="21">
        <f>IF(Y7="",NA(),Y7)</f>
        <v>106.61</v>
      </c>
      <c r="Z6" s="21">
        <f t="shared" ref="Z6:AH6" si="4">IF(Z7="",NA(),Z7)</f>
        <v>105.62</v>
      </c>
      <c r="AA6" s="21">
        <f t="shared" si="4"/>
        <v>104.7</v>
      </c>
      <c r="AB6" s="21">
        <f t="shared" si="4"/>
        <v>103.49</v>
      </c>
      <c r="AC6" s="21">
        <f t="shared" si="4"/>
        <v>103.21</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85.92</v>
      </c>
      <c r="AV6" s="21">
        <f t="shared" ref="AV6:BD6" si="6">IF(AV7="",NA(),AV7)</f>
        <v>82.37</v>
      </c>
      <c r="AW6" s="21">
        <f t="shared" si="6"/>
        <v>83.7</v>
      </c>
      <c r="AX6" s="21">
        <f t="shared" si="6"/>
        <v>81.540000000000006</v>
      </c>
      <c r="AY6" s="21">
        <f t="shared" si="6"/>
        <v>84.14</v>
      </c>
      <c r="AZ6" s="21">
        <f t="shared" si="6"/>
        <v>61.57</v>
      </c>
      <c r="BA6" s="21">
        <f t="shared" si="6"/>
        <v>60.82</v>
      </c>
      <c r="BB6" s="21">
        <f t="shared" si="6"/>
        <v>63.48</v>
      </c>
      <c r="BC6" s="21">
        <f t="shared" si="6"/>
        <v>65.510000000000005</v>
      </c>
      <c r="BD6" s="21">
        <f t="shared" si="6"/>
        <v>72.78</v>
      </c>
      <c r="BE6" s="20" t="str">
        <f>IF(BE7="","",IF(BE7="-","【-】","【"&amp;SUBSTITUTE(TEXT(BE7,"#,##0.00"),"-","△")&amp;"】"))</f>
        <v>【78.43】</v>
      </c>
      <c r="BF6" s="21">
        <f>IF(BF7="",NA(),BF7)</f>
        <v>1125.49</v>
      </c>
      <c r="BG6" s="21">
        <f t="shared" ref="BG6:BO6" si="7">IF(BG7="",NA(),BG7)</f>
        <v>1080.1199999999999</v>
      </c>
      <c r="BH6" s="21">
        <f t="shared" si="7"/>
        <v>1051.27</v>
      </c>
      <c r="BI6" s="21">
        <f t="shared" si="7"/>
        <v>981.38</v>
      </c>
      <c r="BJ6" s="21">
        <f t="shared" si="7"/>
        <v>974.63</v>
      </c>
      <c r="BK6" s="21">
        <f t="shared" si="7"/>
        <v>867.39</v>
      </c>
      <c r="BL6" s="21">
        <f t="shared" si="7"/>
        <v>920.83</v>
      </c>
      <c r="BM6" s="21">
        <f t="shared" si="7"/>
        <v>874.02</v>
      </c>
      <c r="BN6" s="21">
        <f t="shared" si="7"/>
        <v>827.43</v>
      </c>
      <c r="BO6" s="21">
        <f t="shared" si="7"/>
        <v>790.32</v>
      </c>
      <c r="BP6" s="20" t="str">
        <f>IF(BP7="","",IF(BP7="-","【-】","【"&amp;SUBSTITUTE(TEXT(BP7,"#,##0.00"),"-","△")&amp;"】"))</f>
        <v>【630.82】</v>
      </c>
      <c r="BQ6" s="21">
        <f>IF(BQ7="",NA(),BQ7)</f>
        <v>84.09</v>
      </c>
      <c r="BR6" s="21">
        <f t="shared" ref="BR6:BZ6" si="8">IF(BR7="",NA(),BR7)</f>
        <v>83.31</v>
      </c>
      <c r="BS6" s="21">
        <f t="shared" si="8"/>
        <v>82.38</v>
      </c>
      <c r="BT6" s="21">
        <f t="shared" si="8"/>
        <v>80.790000000000006</v>
      </c>
      <c r="BU6" s="21">
        <f t="shared" si="8"/>
        <v>80.62</v>
      </c>
      <c r="BV6" s="21">
        <f t="shared" si="8"/>
        <v>100.91</v>
      </c>
      <c r="BW6" s="21">
        <f t="shared" si="8"/>
        <v>99.82</v>
      </c>
      <c r="BX6" s="21">
        <f t="shared" si="8"/>
        <v>100.32</v>
      </c>
      <c r="BY6" s="21">
        <f t="shared" si="8"/>
        <v>99.71</v>
      </c>
      <c r="BZ6" s="21">
        <f t="shared" si="8"/>
        <v>98.7</v>
      </c>
      <c r="CA6" s="20" t="str">
        <f>IF(CA7="","",IF(CA7="-","【-】","【"&amp;SUBSTITUTE(TEXT(CA7,"#,##0.00"),"-","△")&amp;"】"))</f>
        <v>【97.81】</v>
      </c>
      <c r="CB6" s="21">
        <f>IF(CB7="",NA(),CB7)</f>
        <v>132.72</v>
      </c>
      <c r="CC6" s="21">
        <f t="shared" ref="CC6:CK6" si="9">IF(CC7="",NA(),CC7)</f>
        <v>132.41</v>
      </c>
      <c r="CD6" s="21">
        <f t="shared" si="9"/>
        <v>134.25</v>
      </c>
      <c r="CE6" s="21">
        <f t="shared" si="9"/>
        <v>137.16</v>
      </c>
      <c r="CF6" s="21">
        <f t="shared" si="9"/>
        <v>137.69999999999999</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110.45</v>
      </c>
      <c r="CN6" s="21">
        <f t="shared" ref="CN6:CV6" si="10">IF(CN7="",NA(),CN7)</f>
        <v>109.24</v>
      </c>
      <c r="CO6" s="21">
        <f t="shared" si="10"/>
        <v>111.09</v>
      </c>
      <c r="CP6" s="21">
        <f t="shared" si="10"/>
        <v>112.88</v>
      </c>
      <c r="CQ6" s="21">
        <f t="shared" si="10"/>
        <v>50.33</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96.48</v>
      </c>
      <c r="CY6" s="21">
        <f t="shared" ref="CY6:DG6" si="11">IF(CY7="",NA(),CY7)</f>
        <v>96.47</v>
      </c>
      <c r="CZ6" s="21">
        <f t="shared" si="11"/>
        <v>96.48</v>
      </c>
      <c r="DA6" s="21">
        <f t="shared" si="11"/>
        <v>96.47</v>
      </c>
      <c r="DB6" s="21">
        <f t="shared" si="11"/>
        <v>96.48</v>
      </c>
      <c r="DC6" s="21">
        <f t="shared" si="11"/>
        <v>94.06</v>
      </c>
      <c r="DD6" s="21">
        <f t="shared" si="11"/>
        <v>94.41</v>
      </c>
      <c r="DE6" s="21">
        <f t="shared" si="11"/>
        <v>94.43</v>
      </c>
      <c r="DF6" s="21">
        <f t="shared" si="11"/>
        <v>94.58</v>
      </c>
      <c r="DG6" s="21">
        <f t="shared" si="11"/>
        <v>94.69</v>
      </c>
      <c r="DH6" s="20" t="str">
        <f>IF(DH7="","",IF(DH7="-","【-】","【"&amp;SUBSTITUTE(TEXT(DH7,"#,##0.00"),"-","△")&amp;"】"))</f>
        <v>【95.91】</v>
      </c>
      <c r="DI6" s="21">
        <f>IF(DI7="",NA(),DI7)</f>
        <v>42.43</v>
      </c>
      <c r="DJ6" s="21">
        <f t="shared" ref="DJ6:DR6" si="12">IF(DJ7="",NA(),DJ7)</f>
        <v>43.62</v>
      </c>
      <c r="DK6" s="21">
        <f t="shared" si="12"/>
        <v>44.89</v>
      </c>
      <c r="DL6" s="21">
        <f t="shared" si="12"/>
        <v>46.78</v>
      </c>
      <c r="DM6" s="21">
        <f t="shared" si="12"/>
        <v>47.42</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3.91</v>
      </c>
      <c r="DU6" s="21">
        <f t="shared" ref="DU6:EC6" si="13">IF(DU7="",NA(),DU7)</f>
        <v>5.9</v>
      </c>
      <c r="DV6" s="21">
        <f t="shared" si="13"/>
        <v>6.54</v>
      </c>
      <c r="DW6" s="21">
        <f t="shared" si="13"/>
        <v>7.96</v>
      </c>
      <c r="DX6" s="21">
        <f t="shared" si="13"/>
        <v>8.8800000000000008</v>
      </c>
      <c r="DY6" s="21">
        <f t="shared" si="13"/>
        <v>5.1100000000000003</v>
      </c>
      <c r="DZ6" s="21">
        <f t="shared" si="13"/>
        <v>5.18</v>
      </c>
      <c r="EA6" s="21">
        <f t="shared" si="13"/>
        <v>6.01</v>
      </c>
      <c r="EB6" s="21">
        <f t="shared" si="13"/>
        <v>6.84</v>
      </c>
      <c r="EC6" s="21">
        <f t="shared" si="13"/>
        <v>7.69</v>
      </c>
      <c r="ED6" s="20" t="str">
        <f>IF(ED7="","",IF(ED7="-","【-】","【"&amp;SUBSTITUTE(TEXT(ED7,"#,##0.00"),"-","△")&amp;"】"))</f>
        <v>【8.68】</v>
      </c>
      <c r="EE6" s="21">
        <f>IF(EE7="",NA(),EE7)</f>
        <v>0.12</v>
      </c>
      <c r="EF6" s="21">
        <f t="shared" ref="EF6:EN6" si="14">IF(EF7="",NA(),EF7)</f>
        <v>0.1</v>
      </c>
      <c r="EG6" s="21">
        <f t="shared" si="14"/>
        <v>0.04</v>
      </c>
      <c r="EH6" s="21">
        <f t="shared" si="14"/>
        <v>0.12</v>
      </c>
      <c r="EI6" s="21">
        <f t="shared" si="14"/>
        <v>0.1</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102016</v>
      </c>
      <c r="D7" s="23">
        <v>46</v>
      </c>
      <c r="E7" s="23">
        <v>17</v>
      </c>
      <c r="F7" s="23">
        <v>1</v>
      </c>
      <c r="G7" s="23">
        <v>0</v>
      </c>
      <c r="H7" s="23" t="s">
        <v>98</v>
      </c>
      <c r="I7" s="23" t="s">
        <v>99</v>
      </c>
      <c r="J7" s="23" t="s">
        <v>100</v>
      </c>
      <c r="K7" s="23" t="s">
        <v>101</v>
      </c>
      <c r="L7" s="23" t="s">
        <v>102</v>
      </c>
      <c r="M7" s="23" t="s">
        <v>103</v>
      </c>
      <c r="N7" s="24" t="s">
        <v>104</v>
      </c>
      <c r="O7" s="24">
        <v>62.93</v>
      </c>
      <c r="P7" s="24">
        <v>71.760000000000005</v>
      </c>
      <c r="Q7" s="24">
        <v>79.58</v>
      </c>
      <c r="R7" s="24">
        <v>2156</v>
      </c>
      <c r="S7" s="24">
        <v>329860</v>
      </c>
      <c r="T7" s="24">
        <v>311.58999999999997</v>
      </c>
      <c r="U7" s="24">
        <v>1058.6300000000001</v>
      </c>
      <c r="V7" s="24">
        <v>236103</v>
      </c>
      <c r="W7" s="24">
        <v>62.83</v>
      </c>
      <c r="X7" s="24">
        <v>3757.81</v>
      </c>
      <c r="Y7" s="24">
        <v>106.61</v>
      </c>
      <c r="Z7" s="24">
        <v>105.62</v>
      </c>
      <c r="AA7" s="24">
        <v>104.7</v>
      </c>
      <c r="AB7" s="24">
        <v>103.49</v>
      </c>
      <c r="AC7" s="24">
        <v>103.21</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85.92</v>
      </c>
      <c r="AV7" s="24">
        <v>82.37</v>
      </c>
      <c r="AW7" s="24">
        <v>83.7</v>
      </c>
      <c r="AX7" s="24">
        <v>81.540000000000006</v>
      </c>
      <c r="AY7" s="24">
        <v>84.14</v>
      </c>
      <c r="AZ7" s="24">
        <v>61.57</v>
      </c>
      <c r="BA7" s="24">
        <v>60.82</v>
      </c>
      <c r="BB7" s="24">
        <v>63.48</v>
      </c>
      <c r="BC7" s="24">
        <v>65.510000000000005</v>
      </c>
      <c r="BD7" s="24">
        <v>72.78</v>
      </c>
      <c r="BE7" s="24">
        <v>78.430000000000007</v>
      </c>
      <c r="BF7" s="24">
        <v>1125.49</v>
      </c>
      <c r="BG7" s="24">
        <v>1080.1199999999999</v>
      </c>
      <c r="BH7" s="24">
        <v>1051.27</v>
      </c>
      <c r="BI7" s="24">
        <v>981.38</v>
      </c>
      <c r="BJ7" s="24">
        <v>974.63</v>
      </c>
      <c r="BK7" s="24">
        <v>867.39</v>
      </c>
      <c r="BL7" s="24">
        <v>920.83</v>
      </c>
      <c r="BM7" s="24">
        <v>874.02</v>
      </c>
      <c r="BN7" s="24">
        <v>827.43</v>
      </c>
      <c r="BO7" s="24">
        <v>790.32</v>
      </c>
      <c r="BP7" s="24">
        <v>630.82000000000005</v>
      </c>
      <c r="BQ7" s="24">
        <v>84.09</v>
      </c>
      <c r="BR7" s="24">
        <v>83.31</v>
      </c>
      <c r="BS7" s="24">
        <v>82.38</v>
      </c>
      <c r="BT7" s="24">
        <v>80.790000000000006</v>
      </c>
      <c r="BU7" s="24">
        <v>80.62</v>
      </c>
      <c r="BV7" s="24">
        <v>100.91</v>
      </c>
      <c r="BW7" s="24">
        <v>99.82</v>
      </c>
      <c r="BX7" s="24">
        <v>100.32</v>
      </c>
      <c r="BY7" s="24">
        <v>99.71</v>
      </c>
      <c r="BZ7" s="24">
        <v>98.7</v>
      </c>
      <c r="CA7" s="24">
        <v>97.81</v>
      </c>
      <c r="CB7" s="24">
        <v>132.72</v>
      </c>
      <c r="CC7" s="24">
        <v>132.41</v>
      </c>
      <c r="CD7" s="24">
        <v>134.25</v>
      </c>
      <c r="CE7" s="24">
        <v>137.16</v>
      </c>
      <c r="CF7" s="24">
        <v>137.69999999999999</v>
      </c>
      <c r="CG7" s="24">
        <v>158.04</v>
      </c>
      <c r="CH7" s="24">
        <v>156.77000000000001</v>
      </c>
      <c r="CI7" s="24">
        <v>157.63999999999999</v>
      </c>
      <c r="CJ7" s="24">
        <v>159.59</v>
      </c>
      <c r="CK7" s="24">
        <v>160.65</v>
      </c>
      <c r="CL7" s="24">
        <v>138.75</v>
      </c>
      <c r="CM7" s="24">
        <v>110.45</v>
      </c>
      <c r="CN7" s="24">
        <v>109.24</v>
      </c>
      <c r="CO7" s="24">
        <v>111.09</v>
      </c>
      <c r="CP7" s="24">
        <v>112.88</v>
      </c>
      <c r="CQ7" s="24">
        <v>50.33</v>
      </c>
      <c r="CR7" s="24">
        <v>66.78</v>
      </c>
      <c r="CS7" s="24">
        <v>67</v>
      </c>
      <c r="CT7" s="24">
        <v>66.650000000000006</v>
      </c>
      <c r="CU7" s="24">
        <v>64.45</v>
      </c>
      <c r="CV7" s="24">
        <v>65.11</v>
      </c>
      <c r="CW7" s="24">
        <v>58.94</v>
      </c>
      <c r="CX7" s="24">
        <v>96.48</v>
      </c>
      <c r="CY7" s="24">
        <v>96.47</v>
      </c>
      <c r="CZ7" s="24">
        <v>96.48</v>
      </c>
      <c r="DA7" s="24">
        <v>96.47</v>
      </c>
      <c r="DB7" s="24">
        <v>96.48</v>
      </c>
      <c r="DC7" s="24">
        <v>94.06</v>
      </c>
      <c r="DD7" s="24">
        <v>94.41</v>
      </c>
      <c r="DE7" s="24">
        <v>94.43</v>
      </c>
      <c r="DF7" s="24">
        <v>94.58</v>
      </c>
      <c r="DG7" s="24">
        <v>94.69</v>
      </c>
      <c r="DH7" s="24">
        <v>95.91</v>
      </c>
      <c r="DI7" s="24">
        <v>42.43</v>
      </c>
      <c r="DJ7" s="24">
        <v>43.62</v>
      </c>
      <c r="DK7" s="24">
        <v>44.89</v>
      </c>
      <c r="DL7" s="24">
        <v>46.78</v>
      </c>
      <c r="DM7" s="24">
        <v>47.42</v>
      </c>
      <c r="DN7" s="24">
        <v>34.33</v>
      </c>
      <c r="DO7" s="24">
        <v>34.15</v>
      </c>
      <c r="DP7" s="24">
        <v>35.53</v>
      </c>
      <c r="DQ7" s="24">
        <v>37.51</v>
      </c>
      <c r="DR7" s="24">
        <v>38.869999999999997</v>
      </c>
      <c r="DS7" s="24">
        <v>41.09</v>
      </c>
      <c r="DT7" s="24">
        <v>3.91</v>
      </c>
      <c r="DU7" s="24">
        <v>5.9</v>
      </c>
      <c r="DV7" s="24">
        <v>6.54</v>
      </c>
      <c r="DW7" s="24">
        <v>7.96</v>
      </c>
      <c r="DX7" s="24">
        <v>8.8800000000000008</v>
      </c>
      <c r="DY7" s="24">
        <v>5.1100000000000003</v>
      </c>
      <c r="DZ7" s="24">
        <v>5.18</v>
      </c>
      <c r="EA7" s="24">
        <v>6.01</v>
      </c>
      <c r="EB7" s="24">
        <v>6.84</v>
      </c>
      <c r="EC7" s="24">
        <v>7.69</v>
      </c>
      <c r="ED7" s="24">
        <v>8.68</v>
      </c>
      <c r="EE7" s="24">
        <v>0.12</v>
      </c>
      <c r="EF7" s="24">
        <v>0.1</v>
      </c>
      <c r="EG7" s="24">
        <v>0.04</v>
      </c>
      <c r="EH7" s="24">
        <v>0.12</v>
      </c>
      <c r="EI7" s="24">
        <v>0.1</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110</v>
      </c>
    </row>
    <row r="12" spans="1:148" x14ac:dyDescent="0.2">
      <c r="B12">
        <v>1</v>
      </c>
      <c r="C12">
        <v>1</v>
      </c>
      <c r="D12">
        <v>2</v>
      </c>
      <c r="E12">
        <v>3</v>
      </c>
      <c r="F12">
        <v>4</v>
      </c>
      <c r="G12" t="s">
        <v>111</v>
      </c>
    </row>
    <row r="13" spans="1:148" x14ac:dyDescent="0.2">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71f274fc9e6ef327facc3f01a348f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59474d742bc88b059c843229c892d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dde7f7a6-1475-4e8e-8d16-f75d22fc711c}"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594A40-6F72-4ECE-AC39-F86F9FEC1A33}">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customXml/itemProps2.xml><?xml version="1.0" encoding="utf-8"?>
<ds:datastoreItem xmlns:ds="http://schemas.openxmlformats.org/officeDocument/2006/customXml" ds:itemID="{3B71FE73-62CE-4A9F-9634-41E02FE84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A2F1F8-C762-4AA8-9D7B-12305C1225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2025-02-10T04:20:12Z</dcterms:created>
  <dcterms:modified xsi:type="dcterms:W3CDTF">2025-02-27T06:01:48Z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