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5FBFDB8C-E9DE-404E-8C7E-7174D69FB6B7}" xr6:coauthVersionLast="47" xr6:coauthVersionMax="47" xr10:uidLastSave="{00000000-0000-0000-0000-000000000000}"/>
  <workbookProtection workbookAlgorithmName="SHA-512" workbookHashValue="i5xPRDc2JmyK8Eg8eNptbCbxkpj8QUlFKPRzpJZxvGBebznYNaYJyN8ldNTI8gAzYrW/2y17FJT1/3xfPyCz+A==" workbookSaltValue="czivKvig9sqeBePZXmiqkQ==" workbookSpinCount="100000" lockStructure="1"/>
  <bookViews>
    <workbookView xWindow="-110" yWindow="-110" windowWidth="19420" windowHeight="104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AT8" i="4" s="1"/>
  <c r="R6" i="5"/>
  <c r="Q6" i="5"/>
  <c r="P6" i="5"/>
  <c r="P10" i="4" s="1"/>
  <c r="O6" i="5"/>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H85" i="4"/>
  <c r="F85" i="4"/>
  <c r="BB10" i="4"/>
  <c r="AL10" i="4"/>
  <c r="W10" i="4"/>
  <c r="I10" i="4"/>
  <c r="BB8" i="4"/>
  <c r="AL8" i="4"/>
  <c r="AD8" i="4"/>
  <c r="W8" i="4"/>
  <c r="P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<sst xmlns="http://schemas.openxmlformats.org/spreadsheetml/2006/main" count="228" uniqueCount="112">
  <si>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</si>
  <si>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</si>
  <si>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</si>
  <si>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</si>
  <si>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</si>
  <si>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</si>
  <si>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</si>
  <si>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</si>
  <si>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</si>
  <si>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</si>
  <si>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</si>
  <si>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</si>
  <si>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</si>
  <si>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</si>
  <si>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</si>
  <si>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</si>
  <si>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</si>
  <si>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</si>
  <si>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</si>
  <si>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</si>
  <si>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</si>
  <si>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</si>
  <si>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</si>
  <si>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</si>
  <si>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</si>
  <si>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</si>
  <si>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</si>
  <si>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</si>
  <si>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</si>
  <si>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</si>
  <si>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</si>
  <si>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</si>
  <si>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</si>
  <si>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</si>
  <si>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</si>
  <si>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</si>
  <si>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</si>
  <si>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</si>
  <si>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</si>
  <si>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</si>
  <si>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</si>
  <si>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</si>
  <si>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</si>
  <si>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</si>
  <si>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</si>
  <si>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</si>
  <si>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</si>
  <si>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</si>
  <si>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</si>
  <si>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</si>
  <si>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</si>
  <si>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</si>
  <si>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</si>
  <si>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</si>
  <si>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</si>
  <si>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</si>
  <si>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</si>
  <si>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</si>
  <si>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</si>
  <si>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</si>
  <si>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</si>
  <si>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</si>
  <si>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</si>
  <si>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</si>
  <si>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</si>
  <si>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</si>
  <si>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</si>
  <si>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</si>
  <si>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</si>
  <si>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</si>
  <si>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</si>
  <si>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</si>
  <si>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</si>
  <si>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</si>
  <si>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</si>
  <si>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</si>
  <si>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</si>
  <si>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</si>
  <si>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</si>
  <si>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</si>
  <si>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</si>
  <si>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</si>
  <si>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</si>
  <si>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</si>
  <si>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</si>
  <si>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</si>
  <si>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</si>
  <si>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</si>
  <si>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</si>
  <si>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</si>
  <si>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</si>
  <si>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</si>
  <si>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</si>
  <si>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みなかみ町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</si>
  <si>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</si>
  <si>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</si>
  <si>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</si>
  <si>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</si>
  <si>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</si>
  <si>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</si>
  <si>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</si>
  <si>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</si>
  <si>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</si>
  <si>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</si>
  <si>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</si>
  <si>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</si>
  <si>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</si>
  <si>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</si>
  <si>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</si>
  <si>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①②③
　老朽管更新計画を策定しているが、資金面の課題から、計画どおりの事業実施に至っていない。
　耐用年数を経過した施設が複数あるため、各施設の維持管理に注意しながら、緊急的なものなど優先順位をつけて更新していくこととしている。</t>
    <rPh sb="93" eb="95">
      <t>ユウセン</t>
    </rPh>
    <rPh sb="95" eb="97">
      <t>ジュンイ</t>
    </rPh>
    <phoneticPr fontId="4"/>
  </si>
  <si>
    <t>①動力費・修繕費・委託料・支払利息等の費用が抑えられたため、経常収支比率が向上した。動力費の減少は国の電気料金軽減措置によるもので、一時的な抑制に過ぎない。今後も電気料や動力費の動向に注視しながら費用削減に努めていきたい。
②累積欠損金比率は0％ではあるが、人口の減少に伴い給水収益は減少傾向にある。また、施設の老朽化により今後の維持管理費は多額になることが見込まれるため、計画的な維持管理が求められている。
③計画的な債務管理を継続しているため流動比率は上昇傾向にあり、類似団体平均値や全国平均を上回っている。
④新規借入の減少に伴い企業債残高が減少しているため、企業債残高対給水収益比率は継続的に低下している。必要な更新投資が出来ていない状況の表れとも言える。
⑤料金回収率は類似団体平均値や全国平均より高い水準で推移しており100%以上を維持している。
⑥給水原価は類似団体平均値や全国平均より低く推移しているが、給水面積が広く施設が広範囲に点在しており地理的には不利な条件のため、適切な維持管理を行っていきたい。
⑦施設利用率は類似団体平均値や全国平均より低い状態が続いている。給水人口は減少傾向にあることなどを踏まえ、施設の適正規模について今後の検討課題と捉えている。
⑧有収率は類似団体平均値や全国平均より低くなっている。改善には大規模な漏水対策が必要であり、実施方法等について課題となっている。</t>
    <rPh sb="1" eb="4">
      <t>ドウリョクヒ</t>
    </rPh>
    <rPh sb="5" eb="8">
      <t>シュウゼンヒ</t>
    </rPh>
    <rPh sb="9" eb="12">
      <t>イタクリョウ</t>
    </rPh>
    <rPh sb="13" eb="15">
      <t>シハライ</t>
    </rPh>
    <rPh sb="15" eb="17">
      <t>リソク</t>
    </rPh>
    <rPh sb="17" eb="18">
      <t>トウ</t>
    </rPh>
    <rPh sb="19" eb="21">
      <t>ヒヨウ</t>
    </rPh>
    <rPh sb="22" eb="23">
      <t>オサ</t>
    </rPh>
    <rPh sb="37" eb="39">
      <t>コウジョウ</t>
    </rPh>
    <rPh sb="42" eb="45">
      <t>ドウリョクヒ</t>
    </rPh>
    <rPh sb="46" eb="48">
      <t>ゲンショウ</t>
    </rPh>
    <rPh sb="49" eb="50">
      <t>クニ</t>
    </rPh>
    <rPh sb="78" eb="80">
      <t>コンゴ</t>
    </rPh>
    <rPh sb="81" eb="84">
      <t>デンキリョウ</t>
    </rPh>
    <rPh sb="85" eb="88">
      <t>ドウリョクヒ</t>
    </rPh>
    <rPh sb="144" eb="146">
      <t>ケイコウ</t>
    </rPh>
    <phoneticPr fontId="4"/>
  </si>
  <si>
    <t>　有収率及び管路更新率が低く、有形固定資産減価償却率が高いことから、管路の更新投資を進めていく必要があるが、更新等の財源確保が難しくなりつつある。
　給水収益の減少、施設の老朽化が進む中で、効率的な事業展開が求められており、水需要の動向を踏まえ、老朽化した施設の更新や財源確保の検討を進め、水の安定供給を図っていく。</t>
    <rPh sb="4" eb="5">
      <t>オヨ</t>
    </rPh>
    <rPh sb="6" eb="8">
      <t>カンロ</t>
    </rPh>
    <rPh sb="8" eb="10">
      <t>コウシン</t>
    </rPh>
    <rPh sb="10" eb="11">
      <t>リツ</t>
    </rPh>
    <rPh sb="15" eb="17">
      <t>ユウケイ</t>
    </rPh>
    <rPh sb="17" eb="21">
      <t>コテイシサン</t>
    </rPh>
    <rPh sb="21" eb="23">
      <t>ゲンカ</t>
    </rPh>
    <rPh sb="23" eb="26">
      <t>ショウキャクリツ</t>
    </rPh>
    <rPh sb="27" eb="28">
      <t>タカ</t>
    </rPh>
    <rPh sb="34" eb="36">
      <t>カンロ</t>
    </rPh>
    <rPh sb="37" eb="39">
      <t>コウシン</t>
    </rPh>
    <rPh sb="39" eb="41">
      <t>トウシ</t>
    </rPh>
    <rPh sb="42" eb="43">
      <t>スス</t>
    </rPh>
    <rPh sb="54" eb="56">
      <t>コウシン</t>
    </rPh>
    <rPh sb="56" eb="57">
      <t>トウ</t>
    </rPh>
    <rPh sb="58" eb="60">
      <t>ザイゲン</t>
    </rPh>
    <rPh sb="60" eb="62">
      <t>カクホ</t>
    </rPh>
    <rPh sb="63" eb="64">
      <t>ムズカ</t>
    </rPh>
    <rPh sb="139" eb="141">
      <t>ケントウ</t>
    </rPh>
    <rPh sb="152" eb="15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</si>
</sst>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0.15</c:v>
                </c:pt>
                <c:pt idx="1">
                  <c:v>0.12</c:v>
                </c:pt>
                <c:pt idx="2">
                  <c:v>0.3</c:v>
                </c:pt>
                <c:pt idx="3">
                  <c:v>0.15</c:v>
                </c:pt>
                <c:pt idx="4">
                  <c:v>0.17</c:v>
                </c:pt>
              </c:numCache>
            </c:numRef>
          </c:val>
          <c:extLst>
            <c:ext xmlns:c16="http://schemas.microsoft.com/office/drawing/2014/chart" uri="{C3380CC4-5D6E-409C-BE32-E72D297353CC}">
              <c16:uniqueId val="{00000000-3B71-4276-A50B-8E80C3A9A57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3B71-4276-A50B-8E80C3A9A57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37.92</c:v>
                </c:pt>
                <c:pt idx="1">
                  <c:v>36.56</c:v>
                </c:pt>
                <c:pt idx="2">
                  <c:v>35.44</c:v>
                </c:pt>
                <c:pt idx="3">
                  <c:v>35.56</c:v>
                </c:pt>
                <c:pt idx="4">
                  <c:v>35.06</c:v>
                </c:pt>
              </c:numCache>
            </c:numRef>
          </c:val>
          <c:extLst>
            <c:ext xmlns:c16="http://schemas.microsoft.com/office/drawing/2014/chart" uri="{C3380CC4-5D6E-409C-BE32-E72D297353CC}">
              <c16:uniqueId val="{00000000-DE7F-43B6-A142-BC5F8A8D6F7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DE7F-43B6-A142-BC5F8A8D6F7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78.2</c:v>
                </c:pt>
                <c:pt idx="1">
                  <c:v>78.2</c:v>
                </c:pt>
                <c:pt idx="2">
                  <c:v>78.2</c:v>
                </c:pt>
                <c:pt idx="3">
                  <c:v>78.2</c:v>
                </c:pt>
                <c:pt idx="4">
                  <c:v>78.099999999999994</c:v>
                </c:pt>
              </c:numCache>
            </c:numRef>
          </c:val>
          <c:extLst>
            <c:ext xmlns:c16="http://schemas.microsoft.com/office/drawing/2014/chart" uri="{C3380CC4-5D6E-409C-BE32-E72D297353CC}">
              <c16:uniqueId val="{00000000-D44A-4BED-BEEE-D43E03626A9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D44A-4BED-BEEE-D43E03626A9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110.56</c:v>
                </c:pt>
                <c:pt idx="1">
                  <c:v>106.83</c:v>
                </c:pt>
                <c:pt idx="2">
                  <c:v>109.09</c:v>
                </c:pt>
                <c:pt idx="3">
                  <c:v>106.99</c:v>
                </c:pt>
                <c:pt idx="4">
                  <c:v>110.89</c:v>
                </c:pt>
              </c:numCache>
            </c:numRef>
          </c:val>
          <c:extLst>
            <c:ext xmlns:c16="http://schemas.microsoft.com/office/drawing/2014/chart" uri="{C3380CC4-5D6E-409C-BE32-E72D297353CC}">
              <c16:uniqueId val="{00000000-D0B3-4E1C-A73C-422F9DD474D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D0B3-4E1C-A73C-422F9DD474D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67.06</c:v>
                </c:pt>
                <c:pt idx="1">
                  <c:v>68.510000000000005</c:v>
                </c:pt>
                <c:pt idx="2">
                  <c:v>69.58</c:v>
                </c:pt>
                <c:pt idx="3">
                  <c:v>70.540000000000006</c:v>
                </c:pt>
                <c:pt idx="4">
                  <c:v>71.95</c:v>
                </c:pt>
              </c:numCache>
            </c:numRef>
          </c:val>
          <c:extLst>
            <c:ext xmlns:c16="http://schemas.microsoft.com/office/drawing/2014/chart" uri="{C3380CC4-5D6E-409C-BE32-E72D297353CC}">
              <c16:uniqueId val="{00000000-88CB-4D7C-8F66-3414F321B92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88CB-4D7C-8F66-3414F321B92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6.93</c:v>
                </c:pt>
                <c:pt idx="1">
                  <c:v>6.65</c:v>
                </c:pt>
                <c:pt idx="2">
                  <c:v>6.57</c:v>
                </c:pt>
                <c:pt idx="3">
                  <c:v>16.399999999999999</c:v>
                </c:pt>
                <c:pt idx="4">
                  <c:v>18.8</c:v>
                </c:pt>
              </c:numCache>
            </c:numRef>
          </c:val>
          <c:extLst>
            <c:ext xmlns:c16="http://schemas.microsoft.com/office/drawing/2014/chart" uri="{C3380CC4-5D6E-409C-BE32-E72D297353CC}">
              <c16:uniqueId val="{00000000-568B-405D-B67D-CA3D7C2C58D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568B-405D-B67D-CA3D7C2C58D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B7-44C0-A34D-E48EF5ABC21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67B7-44C0-A34D-E48EF5ABC21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362.81</c:v>
                </c:pt>
                <c:pt idx="1">
                  <c:v>432.8</c:v>
                </c:pt>
                <c:pt idx="2">
                  <c:v>406.65</c:v>
                </c:pt>
                <c:pt idx="3">
                  <c:v>496.35</c:v>
                </c:pt>
                <c:pt idx="4">
                  <c:v>664.13</c:v>
                </c:pt>
              </c:numCache>
            </c:numRef>
          </c:val>
          <c:extLst>
            <c:ext xmlns:c16="http://schemas.microsoft.com/office/drawing/2014/chart" uri="{C3380CC4-5D6E-409C-BE32-E72D297353CC}">
              <c16:uniqueId val="{00000000-94EF-42AD-9E0D-3BC39DECCE7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94EF-42AD-9E0D-3BC39DECCE7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313.05</c:v>
                </c:pt>
                <c:pt idx="1">
                  <c:v>291.48</c:v>
                </c:pt>
                <c:pt idx="2">
                  <c:v>268.48</c:v>
                </c:pt>
                <c:pt idx="3">
                  <c:v>241.35</c:v>
                </c:pt>
                <c:pt idx="4">
                  <c:v>224.33</c:v>
                </c:pt>
              </c:numCache>
            </c:numRef>
          </c:val>
          <c:extLst>
            <c:ext xmlns:c16="http://schemas.microsoft.com/office/drawing/2014/chart" uri="{C3380CC4-5D6E-409C-BE32-E72D297353CC}">
              <c16:uniqueId val="{00000000-686B-4F95-BAC6-93E817290E7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686B-4F95-BAC6-93E817290E7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107.8</c:v>
                </c:pt>
                <c:pt idx="1">
                  <c:v>103.22</c:v>
                </c:pt>
                <c:pt idx="2">
                  <c:v>106.64</c:v>
                </c:pt>
                <c:pt idx="3">
                  <c:v>102.28</c:v>
                </c:pt>
                <c:pt idx="4">
                  <c:v>108.56</c:v>
                </c:pt>
              </c:numCache>
            </c:numRef>
          </c:val>
          <c:extLst>
            <c:ext xmlns:c16="http://schemas.microsoft.com/office/drawing/2014/chart" uri="{C3380CC4-5D6E-409C-BE32-E72D297353CC}">
              <c16:uniqueId val="{00000000-A109-496A-B87D-70761B5A733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A109-496A-B87D-70761B5A733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113.67</c:v>
                </c:pt>
                <c:pt idx="1">
                  <c:v>118.97</c:v>
                </c:pt>
                <c:pt idx="2">
                  <c:v>115.73</c:v>
                </c:pt>
                <c:pt idx="3">
                  <c:v>120.92</c:v>
                </c:pt>
                <c:pt idx="4">
                  <c:v>114.23</c:v>
                </c:pt>
              </c:numCache>
            </c:numRef>
          </c:val>
          <c:extLst>
            <c:ext xmlns:c16="http://schemas.microsoft.com/office/drawing/2014/chart" uri="{C3380CC4-5D6E-409C-BE32-E72D297353CC}">
              <c16:uniqueId val="{00000000-9C1C-41B7-84DA-120053DCE25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9C1C-41B7-84DA-120053DCE25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群馬県　みなかみ町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A6</v>
      </c>
      <c r="X8" s="77"/>
      <c r="Y8" s="77"/>
      <c r="Z8" s="77"/>
      <c r="AA8" s="77"/>
      <c r="AB8" s="77"/>
      <c r="AC8" s="77"/>
      <c r="AD8" s="77" t="str">
        <f>データ!$M$6</f>
        <v>非設置</v>
      </c>
      <c r="AE8" s="77"/>
      <c r="AF8" s="77"/>
      <c r="AG8" s="77"/>
      <c r="AH8" s="77"/>
      <c r="AI8" s="77"/>
      <c r="AJ8" s="77"/>
      <c r="AK8" s="2"/>
      <c r="AL8" s="68">
        <f>データ!$R$6</f>
        <v>17293</v>
      </c>
      <c r="AM8" s="68"/>
      <c r="AN8" s="68"/>
      <c r="AO8" s="68"/>
      <c r="AP8" s="68"/>
      <c r="AQ8" s="68"/>
      <c r="AR8" s="68"/>
      <c r="AS8" s="68"/>
      <c r="AT8" s="36">
        <f>データ!$S$6</f>
        <v>781.08</v>
      </c>
      <c r="AU8" s="37"/>
      <c r="AV8" s="37"/>
      <c r="AW8" s="37"/>
      <c r="AX8" s="37"/>
      <c r="AY8" s="37"/>
      <c r="AZ8" s="37"/>
      <c r="BA8" s="37"/>
      <c r="BB8" s="57">
        <f>データ!$T$6</f>
        <v>22.14</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79.569999999999993</v>
      </c>
      <c r="J10" s="37"/>
      <c r="K10" s="37"/>
      <c r="L10" s="37"/>
      <c r="M10" s="37"/>
      <c r="N10" s="37"/>
      <c r="O10" s="67"/>
      <c r="P10" s="57">
        <f>データ!$P$6</f>
        <v>96.31</v>
      </c>
      <c r="Q10" s="57"/>
      <c r="R10" s="57"/>
      <c r="S10" s="57"/>
      <c r="T10" s="57"/>
      <c r="U10" s="57"/>
      <c r="V10" s="57"/>
      <c r="W10" s="68">
        <f>データ!$Q$6</f>
        <v>2470</v>
      </c>
      <c r="X10" s="68"/>
      <c r="Y10" s="68"/>
      <c r="Z10" s="68"/>
      <c r="AA10" s="68"/>
      <c r="AB10" s="68"/>
      <c r="AC10" s="68"/>
      <c r="AD10" s="2"/>
      <c r="AE10" s="2"/>
      <c r="AF10" s="2"/>
      <c r="AG10" s="2"/>
      <c r="AH10" s="2"/>
      <c r="AI10" s="2"/>
      <c r="AJ10" s="2"/>
      <c r="AK10" s="2"/>
      <c r="AL10" s="68">
        <f>データ!$U$6</f>
        <v>16523</v>
      </c>
      <c r="AM10" s="68"/>
      <c r="AN10" s="68"/>
      <c r="AO10" s="68"/>
      <c r="AP10" s="68"/>
      <c r="AQ10" s="68"/>
      <c r="AR10" s="68"/>
      <c r="AS10" s="68"/>
      <c r="AT10" s="36">
        <f>データ!$V$6</f>
        <v>205.51</v>
      </c>
      <c r="AU10" s="37"/>
      <c r="AV10" s="37"/>
      <c r="AW10" s="37"/>
      <c r="AX10" s="37"/>
      <c r="AY10" s="37"/>
      <c r="AZ10" s="37"/>
      <c r="BA10" s="37"/>
      <c r="BB10" s="57">
        <f>データ!$W$6</f>
        <v>80.400000000000006</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109</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111</v>
      </c>
      <c r="BM66" s="42"/>
      <c r="BN66" s="42"/>
      <c r="BO66" s="42"/>
      <c r="BP66" s="42"/>
      <c r="BQ66" s="42"/>
      <c r="BR66" s="42"/>
      <c r="BS66" s="42"/>
      <c r="BT66" s="42"/>
      <c r="BU66" s="42"/>
      <c r="BV66" s="42"/>
      <c r="BW66" s="42"/>
      <c r="BX66" s="42"/>
      <c r="BY66" s="42"/>
      <c r="BZ66" s="4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ZECqM+NUUYbDUjiwywlfqMX1OseGoWcoK5jFC7luRlesmNjO+lh/rcvlPfrAgsBETTcwB00T8XiAHThbhFwFDA==" saltValue="aPXEh5yivQSAtyGo6pokx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104493</v>
      </c>
      <c r="D6" s="20">
        <f t="shared" si="3"/>
        <v>46</v>
      </c>
      <c r="E6" s="20">
        <f t="shared" si="3"/>
        <v>1</v>
      </c>
      <c r="F6" s="20">
        <f t="shared" si="3"/>
        <v>0</v>
      </c>
      <c r="G6" s="20">
        <f t="shared" si="3"/>
        <v>1</v>
      </c>
      <c r="H6" s="20" t="str">
        <f t="shared" si="3"/>
        <v>群馬県　みなかみ町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79.569999999999993</v>
      </c>
      <c r="P6" s="21">
        <f t="shared" si="3"/>
        <v>96.31</v>
      </c>
      <c r="Q6" s="21">
        <f t="shared" si="3"/>
        <v>2470</v>
      </c>
      <c r="R6" s="21">
        <f t="shared" si="3"/>
        <v>17293</v>
      </c>
      <c r="S6" s="21">
        <f t="shared" si="3"/>
        <v>781.08</v>
      </c>
      <c r="T6" s="21">
        <f t="shared" si="3"/>
        <v>22.14</v>
      </c>
      <c r="U6" s="21">
        <f t="shared" si="3"/>
        <v>16523</v>
      </c>
      <c r="V6" s="21">
        <f t="shared" si="3"/>
        <v>205.51</v>
      </c>
      <c r="W6" s="21">
        <f t="shared" si="3"/>
        <v>80.400000000000006</v>
      </c>
      <c r="X6" s="22">
        <f>IF(X7="",NA(),X7)</f>
        <v>110.56</v>
      </c>
      <c r="Y6" s="22">
        <f t="shared" ref="Y6:AG6" si="4">IF(Y7="",NA(),Y7)</f>
        <v>106.83</v>
      </c>
      <c r="Z6" s="22">
        <f t="shared" si="4"/>
        <v>109.09</v>
      </c>
      <c r="AA6" s="22">
        <f t="shared" si="4"/>
        <v>106.99</v>
      </c>
      <c r="AB6" s="22">
        <f t="shared" si="4"/>
        <v>110.89</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362.81</v>
      </c>
      <c r="AU6" s="22">
        <f t="shared" ref="AU6:BC6" si="6">IF(AU7="",NA(),AU7)</f>
        <v>432.8</v>
      </c>
      <c r="AV6" s="22">
        <f t="shared" si="6"/>
        <v>406.65</v>
      </c>
      <c r="AW6" s="22">
        <f t="shared" si="6"/>
        <v>496.35</v>
      </c>
      <c r="AX6" s="22">
        <f t="shared" si="6"/>
        <v>664.13</v>
      </c>
      <c r="AY6" s="22">
        <f t="shared" si="6"/>
        <v>379.08</v>
      </c>
      <c r="AZ6" s="22">
        <f t="shared" si="6"/>
        <v>367.55</v>
      </c>
      <c r="BA6" s="22">
        <f t="shared" si="6"/>
        <v>378.56</v>
      </c>
      <c r="BB6" s="22">
        <f t="shared" si="6"/>
        <v>364.46</v>
      </c>
      <c r="BC6" s="22">
        <f t="shared" si="6"/>
        <v>338.89</v>
      </c>
      <c r="BD6" s="21" t="str">
        <f>IF(BD7="","",IF(BD7="-","【-】","【"&amp;SUBSTITUTE(TEXT(BD7,"#,##0.00"),"-","△")&amp;"】"))</f>
        <v>【243.36】</v>
      </c>
      <c r="BE6" s="22">
        <f>IF(BE7="",NA(),BE7)</f>
        <v>313.05</v>
      </c>
      <c r="BF6" s="22">
        <f t="shared" ref="BF6:BN6" si="7">IF(BF7="",NA(),BF7)</f>
        <v>291.48</v>
      </c>
      <c r="BG6" s="22">
        <f t="shared" si="7"/>
        <v>268.48</v>
      </c>
      <c r="BH6" s="22">
        <f t="shared" si="7"/>
        <v>241.35</v>
      </c>
      <c r="BI6" s="22">
        <f t="shared" si="7"/>
        <v>224.33</v>
      </c>
      <c r="BJ6" s="22">
        <f t="shared" si="7"/>
        <v>398.98</v>
      </c>
      <c r="BK6" s="22">
        <f t="shared" si="7"/>
        <v>418.68</v>
      </c>
      <c r="BL6" s="22">
        <f t="shared" si="7"/>
        <v>395.68</v>
      </c>
      <c r="BM6" s="22">
        <f t="shared" si="7"/>
        <v>403.72</v>
      </c>
      <c r="BN6" s="22">
        <f t="shared" si="7"/>
        <v>400.21</v>
      </c>
      <c r="BO6" s="21" t="str">
        <f>IF(BO7="","",IF(BO7="-","【-】","【"&amp;SUBSTITUTE(TEXT(BO7,"#,##0.00"),"-","△")&amp;"】"))</f>
        <v>【265.93】</v>
      </c>
      <c r="BP6" s="22">
        <f>IF(BP7="",NA(),BP7)</f>
        <v>107.8</v>
      </c>
      <c r="BQ6" s="22">
        <f t="shared" ref="BQ6:BY6" si="8">IF(BQ7="",NA(),BQ7)</f>
        <v>103.22</v>
      </c>
      <c r="BR6" s="22">
        <f t="shared" si="8"/>
        <v>106.64</v>
      </c>
      <c r="BS6" s="22">
        <f t="shared" si="8"/>
        <v>102.28</v>
      </c>
      <c r="BT6" s="22">
        <f t="shared" si="8"/>
        <v>108.56</v>
      </c>
      <c r="BU6" s="22">
        <f t="shared" si="8"/>
        <v>98.64</v>
      </c>
      <c r="BV6" s="22">
        <f t="shared" si="8"/>
        <v>94.78</v>
      </c>
      <c r="BW6" s="22">
        <f t="shared" si="8"/>
        <v>97.59</v>
      </c>
      <c r="BX6" s="22">
        <f t="shared" si="8"/>
        <v>92.17</v>
      </c>
      <c r="BY6" s="22">
        <f t="shared" si="8"/>
        <v>92.83</v>
      </c>
      <c r="BZ6" s="21" t="str">
        <f>IF(BZ7="","",IF(BZ7="-","【-】","【"&amp;SUBSTITUTE(TEXT(BZ7,"#,##0.00"),"-","△")&amp;"】"))</f>
        <v>【97.82】</v>
      </c>
      <c r="CA6" s="22">
        <f>IF(CA7="",NA(),CA7)</f>
        <v>113.67</v>
      </c>
      <c r="CB6" s="22">
        <f t="shared" ref="CB6:CJ6" si="9">IF(CB7="",NA(),CB7)</f>
        <v>118.97</v>
      </c>
      <c r="CC6" s="22">
        <f t="shared" si="9"/>
        <v>115.73</v>
      </c>
      <c r="CD6" s="22">
        <f t="shared" si="9"/>
        <v>120.92</v>
      </c>
      <c r="CE6" s="22">
        <f t="shared" si="9"/>
        <v>114.23</v>
      </c>
      <c r="CF6" s="22">
        <f t="shared" si="9"/>
        <v>178.92</v>
      </c>
      <c r="CG6" s="22">
        <f t="shared" si="9"/>
        <v>181.3</v>
      </c>
      <c r="CH6" s="22">
        <f t="shared" si="9"/>
        <v>181.71</v>
      </c>
      <c r="CI6" s="22">
        <f t="shared" si="9"/>
        <v>188.51</v>
      </c>
      <c r="CJ6" s="22">
        <f t="shared" si="9"/>
        <v>189.43</v>
      </c>
      <c r="CK6" s="21" t="str">
        <f>IF(CK7="","",IF(CK7="-","【-】","【"&amp;SUBSTITUTE(TEXT(CK7,"#,##0.00"),"-","△")&amp;"】"))</f>
        <v>【177.56】</v>
      </c>
      <c r="CL6" s="22">
        <f>IF(CL7="",NA(),CL7)</f>
        <v>37.92</v>
      </c>
      <c r="CM6" s="22">
        <f t="shared" ref="CM6:CU6" si="10">IF(CM7="",NA(),CM7)</f>
        <v>36.56</v>
      </c>
      <c r="CN6" s="22">
        <f t="shared" si="10"/>
        <v>35.44</v>
      </c>
      <c r="CO6" s="22">
        <f t="shared" si="10"/>
        <v>35.56</v>
      </c>
      <c r="CP6" s="22">
        <f t="shared" si="10"/>
        <v>35.06</v>
      </c>
      <c r="CQ6" s="22">
        <f t="shared" si="10"/>
        <v>55.14</v>
      </c>
      <c r="CR6" s="22">
        <f t="shared" si="10"/>
        <v>55.89</v>
      </c>
      <c r="CS6" s="22">
        <f t="shared" si="10"/>
        <v>55.72</v>
      </c>
      <c r="CT6" s="22">
        <f t="shared" si="10"/>
        <v>55.31</v>
      </c>
      <c r="CU6" s="22">
        <f t="shared" si="10"/>
        <v>55.14</v>
      </c>
      <c r="CV6" s="21" t="str">
        <f>IF(CV7="","",IF(CV7="-","【-】","【"&amp;SUBSTITUTE(TEXT(CV7,"#,##0.00"),"-","△")&amp;"】"))</f>
        <v>【59.81】</v>
      </c>
      <c r="CW6" s="22">
        <f>IF(CW7="",NA(),CW7)</f>
        <v>78.2</v>
      </c>
      <c r="CX6" s="22">
        <f t="shared" ref="CX6:DF6" si="11">IF(CX7="",NA(),CX7)</f>
        <v>78.2</v>
      </c>
      <c r="CY6" s="22">
        <f t="shared" si="11"/>
        <v>78.2</v>
      </c>
      <c r="CZ6" s="22">
        <f t="shared" si="11"/>
        <v>78.2</v>
      </c>
      <c r="DA6" s="22">
        <f t="shared" si="11"/>
        <v>78.099999999999994</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67.06</v>
      </c>
      <c r="DI6" s="22">
        <f t="shared" ref="DI6:DQ6" si="12">IF(DI7="",NA(),DI7)</f>
        <v>68.510000000000005</v>
      </c>
      <c r="DJ6" s="22">
        <f t="shared" si="12"/>
        <v>69.58</v>
      </c>
      <c r="DK6" s="22">
        <f t="shared" si="12"/>
        <v>70.540000000000006</v>
      </c>
      <c r="DL6" s="22">
        <f t="shared" si="12"/>
        <v>71.95</v>
      </c>
      <c r="DM6" s="22">
        <f t="shared" si="12"/>
        <v>49.92</v>
      </c>
      <c r="DN6" s="22">
        <f t="shared" si="12"/>
        <v>50.63</v>
      </c>
      <c r="DO6" s="22">
        <f t="shared" si="12"/>
        <v>51.29</v>
      </c>
      <c r="DP6" s="22">
        <f t="shared" si="12"/>
        <v>52.2</v>
      </c>
      <c r="DQ6" s="22">
        <f t="shared" si="12"/>
        <v>52.7</v>
      </c>
      <c r="DR6" s="21" t="str">
        <f>IF(DR7="","",IF(DR7="-","【-】","【"&amp;SUBSTITUTE(TEXT(DR7,"#,##0.00"),"-","△")&amp;"】"))</f>
        <v>【52.02】</v>
      </c>
      <c r="DS6" s="22">
        <f>IF(DS7="",NA(),DS7)</f>
        <v>6.93</v>
      </c>
      <c r="DT6" s="22">
        <f t="shared" ref="DT6:EB6" si="13">IF(DT7="",NA(),DT7)</f>
        <v>6.65</v>
      </c>
      <c r="DU6" s="22">
        <f t="shared" si="13"/>
        <v>6.57</v>
      </c>
      <c r="DV6" s="22">
        <f t="shared" si="13"/>
        <v>16.399999999999999</v>
      </c>
      <c r="DW6" s="22">
        <f t="shared" si="13"/>
        <v>18.8</v>
      </c>
      <c r="DX6" s="22">
        <f t="shared" si="13"/>
        <v>16.88</v>
      </c>
      <c r="DY6" s="22">
        <f t="shared" si="13"/>
        <v>18.28</v>
      </c>
      <c r="DZ6" s="22">
        <f t="shared" si="13"/>
        <v>19.61</v>
      </c>
      <c r="EA6" s="22">
        <f t="shared" si="13"/>
        <v>20.73</v>
      </c>
      <c r="EB6" s="22">
        <f t="shared" si="13"/>
        <v>22.86</v>
      </c>
      <c r="EC6" s="21" t="str">
        <f>IF(EC7="","",IF(EC7="-","【-】","【"&amp;SUBSTITUTE(TEXT(EC7,"#,##0.00"),"-","△")&amp;"】"))</f>
        <v>【25.37】</v>
      </c>
      <c r="ED6" s="22">
        <f>IF(ED7="",NA(),ED7)</f>
        <v>0.15</v>
      </c>
      <c r="EE6" s="22">
        <f t="shared" ref="EE6:EM6" si="14">IF(EE7="",NA(),EE7)</f>
        <v>0.12</v>
      </c>
      <c r="EF6" s="22">
        <f t="shared" si="14"/>
        <v>0.3</v>
      </c>
      <c r="EG6" s="22">
        <f t="shared" si="14"/>
        <v>0.15</v>
      </c>
      <c r="EH6" s="22">
        <f t="shared" si="14"/>
        <v>0.17</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2">
      <c r="A7" s="15"/>
      <c r="B7" s="24">
        <v>2023</v>
      </c>
      <c r="C7" s="24">
        <v>104493</v>
      </c>
      <c r="D7" s="24">
        <v>46</v>
      </c>
      <c r="E7" s="24">
        <v>1</v>
      </c>
      <c r="F7" s="24">
        <v>0</v>
      </c>
      <c r="G7" s="24">
        <v>1</v>
      </c>
      <c r="H7" s="24" t="s">
        <v>93</v>
      </c>
      <c r="I7" s="24" t="s">
        <v>94</v>
      </c>
      <c r="J7" s="24" t="s">
        <v>95</v>
      </c>
      <c r="K7" s="24" t="s">
        <v>96</v>
      </c>
      <c r="L7" s="24" t="s">
        <v>97</v>
      </c>
      <c r="M7" s="24" t="s">
        <v>98</v>
      </c>
      <c r="N7" s="25" t="s">
        <v>99</v>
      </c>
      <c r="O7" s="25">
        <v>79.569999999999993</v>
      </c>
      <c r="P7" s="25">
        <v>96.31</v>
      </c>
      <c r="Q7" s="25">
        <v>2470</v>
      </c>
      <c r="R7" s="25">
        <v>17293</v>
      </c>
      <c r="S7" s="25">
        <v>781.08</v>
      </c>
      <c r="T7" s="25">
        <v>22.14</v>
      </c>
      <c r="U7" s="25">
        <v>16523</v>
      </c>
      <c r="V7" s="25">
        <v>205.51</v>
      </c>
      <c r="W7" s="25">
        <v>80.400000000000006</v>
      </c>
      <c r="X7" s="25">
        <v>110.56</v>
      </c>
      <c r="Y7" s="25">
        <v>106.83</v>
      </c>
      <c r="Z7" s="25">
        <v>109.09</v>
      </c>
      <c r="AA7" s="25">
        <v>106.99</v>
      </c>
      <c r="AB7" s="25">
        <v>110.89</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362.81</v>
      </c>
      <c r="AU7" s="25">
        <v>432.8</v>
      </c>
      <c r="AV7" s="25">
        <v>406.65</v>
      </c>
      <c r="AW7" s="25">
        <v>496.35</v>
      </c>
      <c r="AX7" s="25">
        <v>664.13</v>
      </c>
      <c r="AY7" s="25">
        <v>379.08</v>
      </c>
      <c r="AZ7" s="25">
        <v>367.55</v>
      </c>
      <c r="BA7" s="25">
        <v>378.56</v>
      </c>
      <c r="BB7" s="25">
        <v>364.46</v>
      </c>
      <c r="BC7" s="25">
        <v>338.89</v>
      </c>
      <c r="BD7" s="25">
        <v>243.36</v>
      </c>
      <c r="BE7" s="25">
        <v>313.05</v>
      </c>
      <c r="BF7" s="25">
        <v>291.48</v>
      </c>
      <c r="BG7" s="25">
        <v>268.48</v>
      </c>
      <c r="BH7" s="25">
        <v>241.35</v>
      </c>
      <c r="BI7" s="25">
        <v>224.33</v>
      </c>
      <c r="BJ7" s="25">
        <v>398.98</v>
      </c>
      <c r="BK7" s="25">
        <v>418.68</v>
      </c>
      <c r="BL7" s="25">
        <v>395.68</v>
      </c>
      <c r="BM7" s="25">
        <v>403.72</v>
      </c>
      <c r="BN7" s="25">
        <v>400.21</v>
      </c>
      <c r="BO7" s="25">
        <v>265.93</v>
      </c>
      <c r="BP7" s="25">
        <v>107.8</v>
      </c>
      <c r="BQ7" s="25">
        <v>103.22</v>
      </c>
      <c r="BR7" s="25">
        <v>106.64</v>
      </c>
      <c r="BS7" s="25">
        <v>102.28</v>
      </c>
      <c r="BT7" s="25">
        <v>108.56</v>
      </c>
      <c r="BU7" s="25">
        <v>98.64</v>
      </c>
      <c r="BV7" s="25">
        <v>94.78</v>
      </c>
      <c r="BW7" s="25">
        <v>97.59</v>
      </c>
      <c r="BX7" s="25">
        <v>92.17</v>
      </c>
      <c r="BY7" s="25">
        <v>92.83</v>
      </c>
      <c r="BZ7" s="25">
        <v>97.82</v>
      </c>
      <c r="CA7" s="25">
        <v>113.67</v>
      </c>
      <c r="CB7" s="25">
        <v>118.97</v>
      </c>
      <c r="CC7" s="25">
        <v>115.73</v>
      </c>
      <c r="CD7" s="25">
        <v>120.92</v>
      </c>
      <c r="CE7" s="25">
        <v>114.23</v>
      </c>
      <c r="CF7" s="25">
        <v>178.92</v>
      </c>
      <c r="CG7" s="25">
        <v>181.3</v>
      </c>
      <c r="CH7" s="25">
        <v>181.71</v>
      </c>
      <c r="CI7" s="25">
        <v>188.51</v>
      </c>
      <c r="CJ7" s="25">
        <v>189.43</v>
      </c>
      <c r="CK7" s="25">
        <v>177.56</v>
      </c>
      <c r="CL7" s="25">
        <v>37.92</v>
      </c>
      <c r="CM7" s="25">
        <v>36.56</v>
      </c>
      <c r="CN7" s="25">
        <v>35.44</v>
      </c>
      <c r="CO7" s="25">
        <v>35.56</v>
      </c>
      <c r="CP7" s="25">
        <v>35.06</v>
      </c>
      <c r="CQ7" s="25">
        <v>55.14</v>
      </c>
      <c r="CR7" s="25">
        <v>55.89</v>
      </c>
      <c r="CS7" s="25">
        <v>55.72</v>
      </c>
      <c r="CT7" s="25">
        <v>55.31</v>
      </c>
      <c r="CU7" s="25">
        <v>55.14</v>
      </c>
      <c r="CV7" s="25">
        <v>59.81</v>
      </c>
      <c r="CW7" s="25">
        <v>78.2</v>
      </c>
      <c r="CX7" s="25">
        <v>78.2</v>
      </c>
      <c r="CY7" s="25">
        <v>78.2</v>
      </c>
      <c r="CZ7" s="25">
        <v>78.2</v>
      </c>
      <c r="DA7" s="25">
        <v>78.099999999999994</v>
      </c>
      <c r="DB7" s="25">
        <v>81.39</v>
      </c>
      <c r="DC7" s="25">
        <v>81.27</v>
      </c>
      <c r="DD7" s="25">
        <v>81.260000000000005</v>
      </c>
      <c r="DE7" s="25">
        <v>80.36</v>
      </c>
      <c r="DF7" s="25">
        <v>80.13</v>
      </c>
      <c r="DG7" s="25">
        <v>89.42</v>
      </c>
      <c r="DH7" s="25">
        <v>67.06</v>
      </c>
      <c r="DI7" s="25">
        <v>68.510000000000005</v>
      </c>
      <c r="DJ7" s="25">
        <v>69.58</v>
      </c>
      <c r="DK7" s="25">
        <v>70.540000000000006</v>
      </c>
      <c r="DL7" s="25">
        <v>71.95</v>
      </c>
      <c r="DM7" s="25">
        <v>49.92</v>
      </c>
      <c r="DN7" s="25">
        <v>50.63</v>
      </c>
      <c r="DO7" s="25">
        <v>51.29</v>
      </c>
      <c r="DP7" s="25">
        <v>52.2</v>
      </c>
      <c r="DQ7" s="25">
        <v>52.7</v>
      </c>
      <c r="DR7" s="25">
        <v>52.02</v>
      </c>
      <c r="DS7" s="25">
        <v>6.93</v>
      </c>
      <c r="DT7" s="25">
        <v>6.65</v>
      </c>
      <c r="DU7" s="25">
        <v>6.57</v>
      </c>
      <c r="DV7" s="25">
        <v>16.399999999999999</v>
      </c>
      <c r="DW7" s="25">
        <v>18.8</v>
      </c>
      <c r="DX7" s="25">
        <v>16.88</v>
      </c>
      <c r="DY7" s="25">
        <v>18.28</v>
      </c>
      <c r="DZ7" s="25">
        <v>19.61</v>
      </c>
      <c r="EA7" s="25">
        <v>20.73</v>
      </c>
      <c r="EB7" s="25">
        <v>22.86</v>
      </c>
      <c r="EC7" s="25">
        <v>25.37</v>
      </c>
      <c r="ED7" s="25">
        <v>0.15</v>
      </c>
      <c r="EE7" s="25">
        <v>0.12</v>
      </c>
      <c r="EF7" s="25">
        <v>0.3</v>
      </c>
      <c r="EG7" s="25">
        <v>0.15</v>
      </c>
      <c r="EH7" s="25">
        <v>0.17</v>
      </c>
      <c r="EI7" s="25">
        <v>0.52</v>
      </c>
      <c r="EJ7" s="25">
        <v>0.53</v>
      </c>
      <c r="EK7" s="25">
        <v>0.48</v>
      </c>
      <c r="EL7" s="25">
        <v>0.5</v>
      </c>
      <c r="EM7" s="25">
        <v>0.41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2025-02-10T02:02:37Z</cp:lastPrinted>
  <dcterms:created xsi:type="dcterms:W3CDTF">2025-01-24T06:46:32Z</dcterms:created>
  <dcterms:modified xsi:type="dcterms:W3CDTF">2025-02-27T07:12:35Z</dcterms:modified>
  <cp:category/>
</cp:coreProperties>
</file>