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B80E720C-0939-42A2-BF42-C03D2E007EF6}" xr6:coauthVersionLast="47" xr6:coauthVersionMax="47" xr10:uidLastSave="{00000000-0000-0000-0000-000000000000}"/>
  <workbookProtection workbookAlgorithmName="SHA-512" workbookHashValue="uhxExyUdh6ejRfZY0JaK+t1BkN/a+PrJVwYfdsX56PRds9x4q2BF73XqPDNeZDhh2KqUCCBtQ0k3f6H7Ou6DnA==" workbookSaltValue="INpKU1mj8J203YfBQRbGgg==" workbookSpinCount="100000" lockStructure="1"/>
  <bookViews>
    <workbookView xWindow="-110" yWindow="-110" windowWidth="19420" windowHeight="10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G85" i="4"/>
  <c r="F85" i="4"/>
  <c r="E85" i="4"/>
  <c r="BB10" i="4"/>
  <c r="AT10" i="4"/>
  <c r="AL10" i="4"/>
  <c r="W10" i="4"/>
  <c r="P10" i="4"/>
  <c r="I10" i="4"/>
  <c r="B10" i="4"/>
  <c r="AT8" i="4"/>
  <c r="AL8" i="4"/>
  <c r="AD8" i="4"/>
  <c r="W8" i="4"/>
  <c r="P8" i="4"/>
  <c r="I8" i="4"/>
  <c r="B8" i="4"/>
  <c r="B6" i="4"/>
</calcChain>
</file>

<file path=xl/sharedStrings.xml><?xml version="1.0" encoding="utf-8"?>
<sst xmlns="http://schemas.openxmlformats.org/spreadsheetml/2006/main" count="228" uniqueCount="115">
  <si>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</si>
  <si>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</si>
  <si>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</si>
  <si>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</si>
  <si>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</si>
  <si>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</si>
  <si>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</si>
  <si>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</si>
  <si>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</si>
  <si>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</si>
  <si>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</si>
  <si>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</si>
  <si>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</si>
  <si>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</si>
  <si>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</si>
  <si>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</si>
  <si>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</si>
  <si>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</si>
  <si>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</si>
  <si>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</si>
  <si>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</si>
  <si>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</si>
  <si>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</si>
  <si>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</si>
  <si>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</si>
  <si>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</si>
  <si>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</si>
  <si>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</si>
  <si>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</si>
  <si>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</si>
  <si>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</si>
  <si>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</si>
  <si>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</si>
  <si>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</si>
  <si>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</si>
  <si>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</si>
  <si>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</si>
  <si>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</si>
  <si>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</si>
  <si>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</si>
  <si>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</si>
  <si>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</si>
  <si>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</si>
  <si>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</si>
  <si>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</si>
  <si>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</si>
  <si>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</si>
  <si>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</si>
  <si>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</si>
  <si>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</si>
  <si>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</si>
  <si>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</si>
  <si>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</si>
  <si>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</si>
  <si>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</si>
  <si>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</si>
  <si>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</si>
  <si>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</si>
  <si>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</si>
  <si>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</si>
  <si>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</si>
  <si>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</si>
  <si>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</si>
  <si>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</si>
  <si>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</si>
  <si>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</si>
  <si>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</si>
  <si>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</si>
  <si>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</si>
  <si>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</si>
  <si>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</si>
  <si>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</si>
  <si>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</si>
  <si>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</si>
  <si>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</si>
  <si>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</si>
  <si>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</si>
  <si>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</si>
  <si>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</si>
  <si>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</si>
  <si>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</si>
  <si>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</si>
  <si>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</si>
  <si>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</si>
  <si>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</si>
  <si>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</si>
  <si>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</si>
  <si>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</si>
  <si>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</si>
  <si>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</si>
  <si>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</si>
  <si>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</si>
  <si>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</si>
  <si>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沼田市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</si>
  <si>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</si>
  <si>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</si>
  <si>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</si>
  <si>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</si>
  <si>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</si>
  <si>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</si>
  <si>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</si>
  <si>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</si>
  <si>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</si>
  <si>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</si>
  <si>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</si>
  <si>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</si>
  <si>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</si>
  <si>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</si>
  <si>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</si>
  <si>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</si>
  <si>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</si>
  <si>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</si>
  <si>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令和５年度は、令和４年度に引き続き水道料金減免を実施した結果、給水収益が減少し、料金回収率も低下した。
　また、流動比率は、類似団体と比較して高く、企業債残高対給水収益比率は低いため、財務の状況は比較的良好である。しかし、今後の浄水場更新事業に伴う多額の費用を起債に頼らざるを得ない状況であり、企業債の償還を賄うためにも、適切な料金改定を定期的に実施し、料金収入の確保が不可欠である。令和７年度から料金改定を実施するが、今後も投資・財政計画を綿密に立て、着実に進めていく必要がある。
　さらに、管路更新率と有形固定資産減価償却率の数値から分かるように管路の更新が進んでいない状況である。その主な原因は、漏水修繕等に人員と費用がかかっているためである。今後の経営戦略においては、詳細な経費を見込んだ上で、計画的に更新事業を進めていく必要がある。施設の計画的な更新を通じて、安全で安心な水道水を継続的に供給できる体制を確保していきたい。</t>
    <rPh sb="46" eb="48">
      <t>テイカ</t>
    </rPh>
    <rPh sb="122" eb="123">
      <t>トモナ</t>
    </rPh>
    <rPh sb="124" eb="126">
      <t>タガク</t>
    </rPh>
    <rPh sb="138" eb="139">
      <t>エ</t>
    </rPh>
    <rPh sb="185" eb="188">
      <t>フカケツ</t>
    </rPh>
    <rPh sb="227" eb="229">
      <t>チャクジツ</t>
    </rPh>
    <rPh sb="230" eb="231">
      <t>スス</t>
    </rPh>
    <rPh sb="235" eb="237">
      <t>ヒツヨウ</t>
    </rPh>
    <rPh sb="265" eb="267">
      <t>スウチ</t>
    </rPh>
    <rPh sb="287" eb="289">
      <t>ジョウキョウ</t>
    </rPh>
    <rPh sb="295" eb="296">
      <t>オモ</t>
    </rPh>
    <rPh sb="355" eb="357">
      <t>コウシン</t>
    </rPh>
    <rPh sb="357" eb="359">
      <t>ジギョウ</t>
    </rPh>
    <rPh sb="360" eb="361">
      <t>スス</t>
    </rPh>
    <rPh sb="365" eb="367">
      <t>ヒツヨウ</t>
    </rPh>
    <rPh sb="371" eb="373">
      <t>シセツ</t>
    </rPh>
    <rPh sb="374" eb="377">
      <t>ケイカクテキ</t>
    </rPh>
    <rPh sb="381" eb="382">
      <t>ツウ</t>
    </rPh>
    <phoneticPr fontId="4"/>
  </si>
  <si>
    <t>① 令和５年度においては、委託料及び修繕料が前年と比較し減少したが、今後は老朽化した施設の更新又は修繕を控えており、費用の増加が見込まれる。
② 欠損金は発生しなかったが、今後も発生させないための経営努力をしていく必要がある。
③ 前年と比較し数値は下がったが、類似団体と比較して高く、経営状況は良好と言える。今後は、施設の更新に伴い数値が悪化すると見込まれるため、適切な料金の改定を行い支払能力を高める必要がある。
④ 近年大規模な工事を実施しておらず、起債の借入が少ないため、類似団体より大幅に下回る状況である。今後は、施設更新に係る多額の費用を企業債に頼る予定であり、数値が悪化すると見込まれるため、適切な起債計画・運営が必要である。
⑤ 人口減少のほか、コロナ禍による経済対策としての基本料金減免を実施したため給水収益が減少し数値が悪化した。料金減免を除くと実質的には100％前後となる。しかし、令和７年度から料金改定を実施するため、数値の回復が見込まれる。
⑥ 前年度とほぼ横ばいであり、類似団体と比較してかなり低くなっている。今後は、老朽化した施設の更新により減価償却費が高くなることから数値も高くなることが見込まれる。
⑦ 30％代後半で推移しており、類似団体と比較して低い状況である。現行の浄水場建設時に人口推移を過大に見積もり、施設容量を大きくしたことが要因である。新浄水場は、ダウンサイジングして建設する予定であり、更新後の数値の改善を図る。
⑧ 管路施設老朽化に起因する漏水により一昨年から悪化傾向にあり、改善のきざしが見られない状況である。料金改定により費用を確保した上で管路の更新を進めて数値の改善を図る。</t>
    <rPh sb="2" eb="4">
      <t>レイワ</t>
    </rPh>
    <rPh sb="5" eb="7">
      <t>ネンド</t>
    </rPh>
    <rPh sb="240" eb="244">
      <t>ルイジダンタイ</t>
    </rPh>
    <phoneticPr fontId="4"/>
  </si>
  <si>
    <t>① 施設の老朽化により、類似団体と比較して高くなっている。今後は、浄水場や管路の更新により数値の改善が見込まれる。
② 耐用年数を超えている管路の割合が高い状況が続いている。人口減少による給水収益の悪化により、必要な経費が確保できず、耐用年数を経過した管路の更新が進んでいないことが要因である。今後は料金改定により費用を確保した上で計画的な管路の更新を進めて数値の改善を図る。
③ 類似団体と比較して低く、管路の更新が大幅に遅れている状況である。更新に必要な財源の確保や経営に与える影響を踏まえた分析を行い、投資計画を見直す必要がある。</t>
    <rPh sb="2" eb="4">
      <t>シセツ</t>
    </rPh>
    <rPh sb="5" eb="8">
      <t>ロウキュウカ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</si>
</sst>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0.13</c:v>
                </c:pt>
                <c:pt idx="1">
                  <c:v>0.06</c:v>
                </c:pt>
                <c:pt idx="2">
                  <c:v>0.16</c:v>
                </c:pt>
                <c:pt idx="3">
                  <c:v>0.28999999999999998</c:v>
                </c:pt>
                <c:pt idx="4">
                  <c:v>0.28000000000000003</c:v>
                </c:pt>
              </c:numCache>
            </c:numRef>
          </c:val>
          <c:extLst>
            <c:ext xmlns:c16="http://schemas.microsoft.com/office/drawing/2014/chart" uri="{C3380CC4-5D6E-409C-BE32-E72D297353CC}">
              <c16:uniqueId val="{00000000-80C8-42D0-A1B9-15E0A2D5963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80C8-42D0-A1B9-15E0A2D5963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37.4</c:v>
                </c:pt>
                <c:pt idx="1">
                  <c:v>36.369999999999997</c:v>
                </c:pt>
                <c:pt idx="2">
                  <c:v>37.32</c:v>
                </c:pt>
                <c:pt idx="3">
                  <c:v>37.56</c:v>
                </c:pt>
                <c:pt idx="4">
                  <c:v>37.76</c:v>
                </c:pt>
              </c:numCache>
            </c:numRef>
          </c:val>
          <c:extLst>
            <c:ext xmlns:c16="http://schemas.microsoft.com/office/drawing/2014/chart" uri="{C3380CC4-5D6E-409C-BE32-E72D297353CC}">
              <c16:uniqueId val="{00000000-D45C-45A7-8C4F-F7E485412A6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D45C-45A7-8C4F-F7E485412A6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80.73</c:v>
                </c:pt>
                <c:pt idx="1">
                  <c:v>82.57</c:v>
                </c:pt>
                <c:pt idx="2">
                  <c:v>78.37</c:v>
                </c:pt>
                <c:pt idx="3">
                  <c:v>76.400000000000006</c:v>
                </c:pt>
                <c:pt idx="4">
                  <c:v>73.98</c:v>
                </c:pt>
              </c:numCache>
            </c:numRef>
          </c:val>
          <c:extLst>
            <c:ext xmlns:c16="http://schemas.microsoft.com/office/drawing/2014/chart" uri="{C3380CC4-5D6E-409C-BE32-E72D297353CC}">
              <c16:uniqueId val="{00000000-2E7A-4BA6-9A97-8391D8093F9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2E7A-4BA6-9A97-8391D8093F9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112.07</c:v>
                </c:pt>
                <c:pt idx="1">
                  <c:v>111.91</c:v>
                </c:pt>
                <c:pt idx="2">
                  <c:v>99.62</c:v>
                </c:pt>
                <c:pt idx="3">
                  <c:v>101.35</c:v>
                </c:pt>
                <c:pt idx="4">
                  <c:v>102.56</c:v>
                </c:pt>
              </c:numCache>
            </c:numRef>
          </c:val>
          <c:extLst>
            <c:ext xmlns:c16="http://schemas.microsoft.com/office/drawing/2014/chart" uri="{C3380CC4-5D6E-409C-BE32-E72D297353CC}">
              <c16:uniqueId val="{00000000-74CA-45C0-880F-2E9A9F944D9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74CA-45C0-880F-2E9A9F944D9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62.12</c:v>
                </c:pt>
                <c:pt idx="1">
                  <c:v>62.77</c:v>
                </c:pt>
                <c:pt idx="2">
                  <c:v>64.22</c:v>
                </c:pt>
                <c:pt idx="3">
                  <c:v>64.59</c:v>
                </c:pt>
                <c:pt idx="4">
                  <c:v>64.94</c:v>
                </c:pt>
              </c:numCache>
            </c:numRef>
          </c:val>
          <c:extLst>
            <c:ext xmlns:c16="http://schemas.microsoft.com/office/drawing/2014/chart" uri="{C3380CC4-5D6E-409C-BE32-E72D297353CC}">
              <c16:uniqueId val="{00000000-B816-4DE3-B7F2-776EC472CA2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B816-4DE3-B7F2-776EC472CA2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24.1</c:v>
                </c:pt>
                <c:pt idx="1">
                  <c:v>25.16</c:v>
                </c:pt>
                <c:pt idx="2">
                  <c:v>26.81</c:v>
                </c:pt>
                <c:pt idx="3">
                  <c:v>28.39</c:v>
                </c:pt>
                <c:pt idx="4">
                  <c:v>29.33</c:v>
                </c:pt>
              </c:numCache>
            </c:numRef>
          </c:val>
          <c:extLst>
            <c:ext xmlns:c16="http://schemas.microsoft.com/office/drawing/2014/chart" uri="{C3380CC4-5D6E-409C-BE32-E72D297353CC}">
              <c16:uniqueId val="{00000000-6FB9-40A3-A642-6198530857C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6FB9-40A3-A642-6198530857C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formatCode="#,##0.00;&quot;△&quot;#,##0.00;&quot;-&quot;">
                  <c:v>0.4</c:v>
                </c:pt>
                <c:pt idx="3">
                  <c:v>0</c:v>
                </c:pt>
                <c:pt idx="4">
                  <c:v>0</c:v>
                </c:pt>
              </c:numCache>
            </c:numRef>
          </c:val>
          <c:extLst>
            <c:ext xmlns:c16="http://schemas.microsoft.com/office/drawing/2014/chart" uri="{C3380CC4-5D6E-409C-BE32-E72D297353CC}">
              <c16:uniqueId val="{00000000-9BEB-450B-BF27-1B9FC31A1C8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9BEB-450B-BF27-1B9FC31A1C8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1097.48</c:v>
                </c:pt>
                <c:pt idx="1">
                  <c:v>1013.62</c:v>
                </c:pt>
                <c:pt idx="2">
                  <c:v>743.67</c:v>
                </c:pt>
                <c:pt idx="3">
                  <c:v>883.74</c:v>
                </c:pt>
                <c:pt idx="4">
                  <c:v>722.56</c:v>
                </c:pt>
              </c:numCache>
            </c:numRef>
          </c:val>
          <c:extLst>
            <c:ext xmlns:c16="http://schemas.microsoft.com/office/drawing/2014/chart" uri="{C3380CC4-5D6E-409C-BE32-E72D297353CC}">
              <c16:uniqueId val="{00000000-5911-45B4-A0AD-843B6DFD06E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5911-45B4-A0AD-843B6DFD06E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150.97</c:v>
                </c:pt>
                <c:pt idx="1">
                  <c:v>144.62</c:v>
                </c:pt>
                <c:pt idx="2">
                  <c:v>142.4</c:v>
                </c:pt>
                <c:pt idx="3">
                  <c:v>145.86000000000001</c:v>
                </c:pt>
                <c:pt idx="4">
                  <c:v>191.5</c:v>
                </c:pt>
              </c:numCache>
            </c:numRef>
          </c:val>
          <c:extLst>
            <c:ext xmlns:c16="http://schemas.microsoft.com/office/drawing/2014/chart" uri="{C3380CC4-5D6E-409C-BE32-E72D297353CC}">
              <c16:uniqueId val="{00000000-9D91-4E76-B38C-5468AB5E929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9D91-4E76-B38C-5468AB5E929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105.89</c:v>
                </c:pt>
                <c:pt idx="1">
                  <c:v>107.95</c:v>
                </c:pt>
                <c:pt idx="2">
                  <c:v>95.7</c:v>
                </c:pt>
                <c:pt idx="3">
                  <c:v>90.46</c:v>
                </c:pt>
                <c:pt idx="4">
                  <c:v>78.73</c:v>
                </c:pt>
              </c:numCache>
            </c:numRef>
          </c:val>
          <c:extLst>
            <c:ext xmlns:c16="http://schemas.microsoft.com/office/drawing/2014/chart" uri="{C3380CC4-5D6E-409C-BE32-E72D297353CC}">
              <c16:uniqueId val="{00000000-421A-4CD3-A97A-713734F5899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421A-4CD3-A97A-713734F5899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112.9</c:v>
                </c:pt>
                <c:pt idx="1">
                  <c:v>111.99</c:v>
                </c:pt>
                <c:pt idx="2">
                  <c:v>126.26</c:v>
                </c:pt>
                <c:pt idx="3">
                  <c:v>126.23</c:v>
                </c:pt>
                <c:pt idx="4">
                  <c:v>125.99</c:v>
                </c:pt>
              </c:numCache>
            </c:numRef>
          </c:val>
          <c:extLst>
            <c:ext xmlns:c16="http://schemas.microsoft.com/office/drawing/2014/chart" uri="{C3380CC4-5D6E-409C-BE32-E72D297353CC}">
              <c16:uniqueId val="{00000000-8E05-482C-8DE1-5DF839A3C01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8E05-482C-8DE1-5DF839A3C01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群馬県　沼田市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44361</v>
      </c>
      <c r="AM8" s="44"/>
      <c r="AN8" s="44"/>
      <c r="AO8" s="44"/>
      <c r="AP8" s="44"/>
      <c r="AQ8" s="44"/>
      <c r="AR8" s="44"/>
      <c r="AS8" s="44"/>
      <c r="AT8" s="45">
        <f>データ!$S$6</f>
        <v>443.46</v>
      </c>
      <c r="AU8" s="46"/>
      <c r="AV8" s="46"/>
      <c r="AW8" s="46"/>
      <c r="AX8" s="46"/>
      <c r="AY8" s="46"/>
      <c r="AZ8" s="46"/>
      <c r="BA8" s="46"/>
      <c r="BB8" s="47">
        <f>データ!$T$6</f>
        <v>100.03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83.55</v>
      </c>
      <c r="J10" s="46"/>
      <c r="K10" s="46"/>
      <c r="L10" s="46"/>
      <c r="M10" s="46"/>
      <c r="N10" s="46"/>
      <c r="O10" s="80"/>
      <c r="P10" s="47">
        <f>データ!$P$6</f>
        <v>51.81</v>
      </c>
      <c r="Q10" s="47"/>
      <c r="R10" s="47"/>
      <c r="S10" s="47"/>
      <c r="T10" s="47"/>
      <c r="U10" s="47"/>
      <c r="V10" s="47"/>
      <c r="W10" s="44">
        <f>データ!$Q$6</f>
        <v>2510</v>
      </c>
      <c r="X10" s="44"/>
      <c r="Y10" s="44"/>
      <c r="Z10" s="44"/>
      <c r="AA10" s="44"/>
      <c r="AB10" s="44"/>
      <c r="AC10" s="44"/>
      <c r="AD10" s="2"/>
      <c r="AE10" s="2"/>
      <c r="AF10" s="2"/>
      <c r="AG10" s="2"/>
      <c r="AH10" s="2"/>
      <c r="AI10" s="2"/>
      <c r="AJ10" s="2"/>
      <c r="AK10" s="2"/>
      <c r="AL10" s="44">
        <f>データ!$U$6</f>
        <v>22821</v>
      </c>
      <c r="AM10" s="44"/>
      <c r="AN10" s="44"/>
      <c r="AO10" s="44"/>
      <c r="AP10" s="44"/>
      <c r="AQ10" s="44"/>
      <c r="AR10" s="44"/>
      <c r="AS10" s="44"/>
      <c r="AT10" s="45">
        <f>データ!$V$6</f>
        <v>9.85</v>
      </c>
      <c r="AU10" s="46"/>
      <c r="AV10" s="46"/>
      <c r="AW10" s="46"/>
      <c r="AX10" s="46"/>
      <c r="AY10" s="46"/>
      <c r="AZ10" s="46"/>
      <c r="BA10" s="46"/>
      <c r="BB10" s="47">
        <f>データ!$W$6</f>
        <v>2316.85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114</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mFLzujB7Sr9HMinDiGI/Rnuae8SXICR0WXHcL9K2LTtGfmaMeoXc8nT2bg3jAp8imkPwlMyL2LNo07J18g/ykA==" saltValue="qpfxNxjDlVGC/UBexgAfg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102067</v>
      </c>
      <c r="D6" s="20">
        <f t="shared" si="3"/>
        <v>46</v>
      </c>
      <c r="E6" s="20">
        <f t="shared" si="3"/>
        <v>1</v>
      </c>
      <c r="F6" s="20">
        <f t="shared" si="3"/>
        <v>0</v>
      </c>
      <c r="G6" s="20">
        <f t="shared" si="3"/>
        <v>1</v>
      </c>
      <c r="H6" s="20" t="str">
        <f t="shared" si="3"/>
        <v>群馬県　沼田市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83.55</v>
      </c>
      <c r="P6" s="21">
        <f t="shared" si="3"/>
        <v>51.81</v>
      </c>
      <c r="Q6" s="21">
        <f t="shared" si="3"/>
        <v>2510</v>
      </c>
      <c r="R6" s="21">
        <f t="shared" si="3"/>
        <v>44361</v>
      </c>
      <c r="S6" s="21">
        <f t="shared" si="3"/>
        <v>443.46</v>
      </c>
      <c r="T6" s="21">
        <f t="shared" si="3"/>
        <v>100.03</v>
      </c>
      <c r="U6" s="21">
        <f t="shared" si="3"/>
        <v>22821</v>
      </c>
      <c r="V6" s="21">
        <f t="shared" si="3"/>
        <v>9.85</v>
      </c>
      <c r="W6" s="21">
        <f t="shared" si="3"/>
        <v>2316.85</v>
      </c>
      <c r="X6" s="22">
        <f>IF(X7="",NA(),X7)</f>
        <v>112.07</v>
      </c>
      <c r="Y6" s="22">
        <f t="shared" ref="Y6:AG6" si="4">IF(Y7="",NA(),Y7)</f>
        <v>111.91</v>
      </c>
      <c r="Z6" s="22">
        <f t="shared" si="4"/>
        <v>99.62</v>
      </c>
      <c r="AA6" s="22">
        <f t="shared" si="4"/>
        <v>101.35</v>
      </c>
      <c r="AB6" s="22">
        <f t="shared" si="4"/>
        <v>102.56</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2">
        <f t="shared" si="5"/>
        <v>0.4</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1097.48</v>
      </c>
      <c r="AU6" s="22">
        <f t="shared" ref="AU6:BC6" si="6">IF(AU7="",NA(),AU7)</f>
        <v>1013.62</v>
      </c>
      <c r="AV6" s="22">
        <f t="shared" si="6"/>
        <v>743.67</v>
      </c>
      <c r="AW6" s="22">
        <f t="shared" si="6"/>
        <v>883.74</v>
      </c>
      <c r="AX6" s="22">
        <f t="shared" si="6"/>
        <v>722.56</v>
      </c>
      <c r="AY6" s="22">
        <f t="shared" si="6"/>
        <v>379.08</v>
      </c>
      <c r="AZ6" s="22">
        <f t="shared" si="6"/>
        <v>367.55</v>
      </c>
      <c r="BA6" s="22">
        <f t="shared" si="6"/>
        <v>378.56</v>
      </c>
      <c r="BB6" s="22">
        <f t="shared" si="6"/>
        <v>364.46</v>
      </c>
      <c r="BC6" s="22">
        <f t="shared" si="6"/>
        <v>338.89</v>
      </c>
      <c r="BD6" s="21" t="str">
        <f>IF(BD7="","",IF(BD7="-","【-】","【"&amp;SUBSTITUTE(TEXT(BD7,"#,##0.00"),"-","△")&amp;"】"))</f>
        <v>【243.36】</v>
      </c>
      <c r="BE6" s="22">
        <f>IF(BE7="",NA(),BE7)</f>
        <v>150.97</v>
      </c>
      <c r="BF6" s="22">
        <f t="shared" ref="BF6:BN6" si="7">IF(BF7="",NA(),BF7)</f>
        <v>144.62</v>
      </c>
      <c r="BG6" s="22">
        <f t="shared" si="7"/>
        <v>142.4</v>
      </c>
      <c r="BH6" s="22">
        <f t="shared" si="7"/>
        <v>145.86000000000001</v>
      </c>
      <c r="BI6" s="22">
        <f t="shared" si="7"/>
        <v>191.5</v>
      </c>
      <c r="BJ6" s="22">
        <f t="shared" si="7"/>
        <v>398.98</v>
      </c>
      <c r="BK6" s="22">
        <f t="shared" si="7"/>
        <v>418.68</v>
      </c>
      <c r="BL6" s="22">
        <f t="shared" si="7"/>
        <v>395.68</v>
      </c>
      <c r="BM6" s="22">
        <f t="shared" si="7"/>
        <v>403.72</v>
      </c>
      <c r="BN6" s="22">
        <f t="shared" si="7"/>
        <v>400.21</v>
      </c>
      <c r="BO6" s="21" t="str">
        <f>IF(BO7="","",IF(BO7="-","【-】","【"&amp;SUBSTITUTE(TEXT(BO7,"#,##0.00"),"-","△")&amp;"】"))</f>
        <v>【265.93】</v>
      </c>
      <c r="BP6" s="22">
        <f>IF(BP7="",NA(),BP7)</f>
        <v>105.89</v>
      </c>
      <c r="BQ6" s="22">
        <f t="shared" ref="BQ6:BY6" si="8">IF(BQ7="",NA(),BQ7)</f>
        <v>107.95</v>
      </c>
      <c r="BR6" s="22">
        <f t="shared" si="8"/>
        <v>95.7</v>
      </c>
      <c r="BS6" s="22">
        <f t="shared" si="8"/>
        <v>90.46</v>
      </c>
      <c r="BT6" s="22">
        <f t="shared" si="8"/>
        <v>78.73</v>
      </c>
      <c r="BU6" s="22">
        <f t="shared" si="8"/>
        <v>98.64</v>
      </c>
      <c r="BV6" s="22">
        <f t="shared" si="8"/>
        <v>94.78</v>
      </c>
      <c r="BW6" s="22">
        <f t="shared" si="8"/>
        <v>97.59</v>
      </c>
      <c r="BX6" s="22">
        <f t="shared" si="8"/>
        <v>92.17</v>
      </c>
      <c r="BY6" s="22">
        <f t="shared" si="8"/>
        <v>92.83</v>
      </c>
      <c r="BZ6" s="21" t="str">
        <f>IF(BZ7="","",IF(BZ7="-","【-】","【"&amp;SUBSTITUTE(TEXT(BZ7,"#,##0.00"),"-","△")&amp;"】"))</f>
        <v>【97.82】</v>
      </c>
      <c r="CA6" s="22">
        <f>IF(CA7="",NA(),CA7)</f>
        <v>112.9</v>
      </c>
      <c r="CB6" s="22">
        <f t="shared" ref="CB6:CJ6" si="9">IF(CB7="",NA(),CB7)</f>
        <v>111.99</v>
      </c>
      <c r="CC6" s="22">
        <f t="shared" si="9"/>
        <v>126.26</v>
      </c>
      <c r="CD6" s="22">
        <f t="shared" si="9"/>
        <v>126.23</v>
      </c>
      <c r="CE6" s="22">
        <f t="shared" si="9"/>
        <v>125.99</v>
      </c>
      <c r="CF6" s="22">
        <f t="shared" si="9"/>
        <v>178.92</v>
      </c>
      <c r="CG6" s="22">
        <f t="shared" si="9"/>
        <v>181.3</v>
      </c>
      <c r="CH6" s="22">
        <f t="shared" si="9"/>
        <v>181.71</v>
      </c>
      <c r="CI6" s="22">
        <f t="shared" si="9"/>
        <v>188.51</v>
      </c>
      <c r="CJ6" s="22">
        <f t="shared" si="9"/>
        <v>189.43</v>
      </c>
      <c r="CK6" s="21" t="str">
        <f>IF(CK7="","",IF(CK7="-","【-】","【"&amp;SUBSTITUTE(TEXT(CK7,"#,##0.00"),"-","△")&amp;"】"))</f>
        <v>【177.56】</v>
      </c>
      <c r="CL6" s="22">
        <f>IF(CL7="",NA(),CL7)</f>
        <v>37.4</v>
      </c>
      <c r="CM6" s="22">
        <f t="shared" ref="CM6:CU6" si="10">IF(CM7="",NA(),CM7)</f>
        <v>36.369999999999997</v>
      </c>
      <c r="CN6" s="22">
        <f t="shared" si="10"/>
        <v>37.32</v>
      </c>
      <c r="CO6" s="22">
        <f t="shared" si="10"/>
        <v>37.56</v>
      </c>
      <c r="CP6" s="22">
        <f t="shared" si="10"/>
        <v>37.76</v>
      </c>
      <c r="CQ6" s="22">
        <f t="shared" si="10"/>
        <v>55.14</v>
      </c>
      <c r="CR6" s="22">
        <f t="shared" si="10"/>
        <v>55.89</v>
      </c>
      <c r="CS6" s="22">
        <f t="shared" si="10"/>
        <v>55.72</v>
      </c>
      <c r="CT6" s="22">
        <f t="shared" si="10"/>
        <v>55.31</v>
      </c>
      <c r="CU6" s="22">
        <f t="shared" si="10"/>
        <v>55.14</v>
      </c>
      <c r="CV6" s="21" t="str">
        <f>IF(CV7="","",IF(CV7="-","【-】","【"&amp;SUBSTITUTE(TEXT(CV7,"#,##0.00"),"-","△")&amp;"】"))</f>
        <v>【59.81】</v>
      </c>
      <c r="CW6" s="22">
        <f>IF(CW7="",NA(),CW7)</f>
        <v>80.73</v>
      </c>
      <c r="CX6" s="22">
        <f t="shared" ref="CX6:DF6" si="11">IF(CX7="",NA(),CX7)</f>
        <v>82.57</v>
      </c>
      <c r="CY6" s="22">
        <f t="shared" si="11"/>
        <v>78.37</v>
      </c>
      <c r="CZ6" s="22">
        <f t="shared" si="11"/>
        <v>76.400000000000006</v>
      </c>
      <c r="DA6" s="22">
        <f t="shared" si="11"/>
        <v>73.98</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62.12</v>
      </c>
      <c r="DI6" s="22">
        <f t="shared" ref="DI6:DQ6" si="12">IF(DI7="",NA(),DI7)</f>
        <v>62.77</v>
      </c>
      <c r="DJ6" s="22">
        <f t="shared" si="12"/>
        <v>64.22</v>
      </c>
      <c r="DK6" s="22">
        <f t="shared" si="12"/>
        <v>64.59</v>
      </c>
      <c r="DL6" s="22">
        <f t="shared" si="12"/>
        <v>64.94</v>
      </c>
      <c r="DM6" s="22">
        <f t="shared" si="12"/>
        <v>49.92</v>
      </c>
      <c r="DN6" s="22">
        <f t="shared" si="12"/>
        <v>50.63</v>
      </c>
      <c r="DO6" s="22">
        <f t="shared" si="12"/>
        <v>51.29</v>
      </c>
      <c r="DP6" s="22">
        <f t="shared" si="12"/>
        <v>52.2</v>
      </c>
      <c r="DQ6" s="22">
        <f t="shared" si="12"/>
        <v>52.7</v>
      </c>
      <c r="DR6" s="21" t="str">
        <f>IF(DR7="","",IF(DR7="-","【-】","【"&amp;SUBSTITUTE(TEXT(DR7,"#,##0.00"),"-","△")&amp;"】"))</f>
        <v>【52.02】</v>
      </c>
      <c r="DS6" s="22">
        <f>IF(DS7="",NA(),DS7)</f>
        <v>24.1</v>
      </c>
      <c r="DT6" s="22">
        <f t="shared" ref="DT6:EB6" si="13">IF(DT7="",NA(),DT7)</f>
        <v>25.16</v>
      </c>
      <c r="DU6" s="22">
        <f t="shared" si="13"/>
        <v>26.81</v>
      </c>
      <c r="DV6" s="22">
        <f t="shared" si="13"/>
        <v>28.39</v>
      </c>
      <c r="DW6" s="22">
        <f t="shared" si="13"/>
        <v>29.33</v>
      </c>
      <c r="DX6" s="22">
        <f t="shared" si="13"/>
        <v>16.88</v>
      </c>
      <c r="DY6" s="22">
        <f t="shared" si="13"/>
        <v>18.28</v>
      </c>
      <c r="DZ6" s="22">
        <f t="shared" si="13"/>
        <v>19.61</v>
      </c>
      <c r="EA6" s="22">
        <f t="shared" si="13"/>
        <v>20.73</v>
      </c>
      <c r="EB6" s="22">
        <f t="shared" si="13"/>
        <v>22.86</v>
      </c>
      <c r="EC6" s="21" t="str">
        <f>IF(EC7="","",IF(EC7="-","【-】","【"&amp;SUBSTITUTE(TEXT(EC7,"#,##0.00"),"-","△")&amp;"】"))</f>
        <v>【25.37】</v>
      </c>
      <c r="ED6" s="22">
        <f>IF(ED7="",NA(),ED7)</f>
        <v>0.13</v>
      </c>
      <c r="EE6" s="22">
        <f t="shared" ref="EE6:EM6" si="14">IF(EE7="",NA(),EE7)</f>
        <v>0.06</v>
      </c>
      <c r="EF6" s="22">
        <f t="shared" si="14"/>
        <v>0.16</v>
      </c>
      <c r="EG6" s="22">
        <f t="shared" si="14"/>
        <v>0.28999999999999998</v>
      </c>
      <c r="EH6" s="22">
        <f t="shared" si="14"/>
        <v>0.28000000000000003</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102067</v>
      </c>
      <c r="D7" s="24">
        <v>46</v>
      </c>
      <c r="E7" s="24">
        <v>1</v>
      </c>
      <c r="F7" s="24">
        <v>0</v>
      </c>
      <c r="G7" s="24">
        <v>1</v>
      </c>
      <c r="H7" s="24" t="s">
        <v>93</v>
      </c>
      <c r="I7" s="24" t="s">
        <v>94</v>
      </c>
      <c r="J7" s="24" t="s">
        <v>95</v>
      </c>
      <c r="K7" s="24" t="s">
        <v>96</v>
      </c>
      <c r="L7" s="24" t="s">
        <v>97</v>
      </c>
      <c r="M7" s="24" t="s">
        <v>98</v>
      </c>
      <c r="N7" s="25" t="s">
        <v>99</v>
      </c>
      <c r="O7" s="25">
        <v>83.55</v>
      </c>
      <c r="P7" s="25">
        <v>51.81</v>
      </c>
      <c r="Q7" s="25">
        <v>2510</v>
      </c>
      <c r="R7" s="25">
        <v>44361</v>
      </c>
      <c r="S7" s="25">
        <v>443.46</v>
      </c>
      <c r="T7" s="25">
        <v>100.03</v>
      </c>
      <c r="U7" s="25">
        <v>22821</v>
      </c>
      <c r="V7" s="25">
        <v>9.85</v>
      </c>
      <c r="W7" s="25">
        <v>2316.85</v>
      </c>
      <c r="X7" s="25">
        <v>112.07</v>
      </c>
      <c r="Y7" s="25">
        <v>111.91</v>
      </c>
      <c r="Z7" s="25">
        <v>99.62</v>
      </c>
      <c r="AA7" s="25">
        <v>101.35</v>
      </c>
      <c r="AB7" s="25">
        <v>102.56</v>
      </c>
      <c r="AC7" s="25">
        <v>108.61</v>
      </c>
      <c r="AD7" s="25">
        <v>108.35</v>
      </c>
      <c r="AE7" s="25">
        <v>108.84</v>
      </c>
      <c r="AF7" s="25">
        <v>105.92</v>
      </c>
      <c r="AG7" s="25">
        <v>106.01</v>
      </c>
      <c r="AH7" s="25">
        <v>108.24</v>
      </c>
      <c r="AI7" s="25">
        <v>0</v>
      </c>
      <c r="AJ7" s="25">
        <v>0</v>
      </c>
      <c r="AK7" s="25">
        <v>0.4</v>
      </c>
      <c r="AL7" s="25">
        <v>0</v>
      </c>
      <c r="AM7" s="25">
        <v>0</v>
      </c>
      <c r="AN7" s="25">
        <v>3.59</v>
      </c>
      <c r="AO7" s="25">
        <v>3.98</v>
      </c>
      <c r="AP7" s="25">
        <v>6.02</v>
      </c>
      <c r="AQ7" s="25">
        <v>7.78</v>
      </c>
      <c r="AR7" s="25">
        <v>9.59</v>
      </c>
      <c r="AS7" s="25">
        <v>1.5</v>
      </c>
      <c r="AT7" s="25">
        <v>1097.48</v>
      </c>
      <c r="AU7" s="25">
        <v>1013.62</v>
      </c>
      <c r="AV7" s="25">
        <v>743.67</v>
      </c>
      <c r="AW7" s="25">
        <v>883.74</v>
      </c>
      <c r="AX7" s="25">
        <v>722.56</v>
      </c>
      <c r="AY7" s="25">
        <v>379.08</v>
      </c>
      <c r="AZ7" s="25">
        <v>367.55</v>
      </c>
      <c r="BA7" s="25">
        <v>378.56</v>
      </c>
      <c r="BB7" s="25">
        <v>364.46</v>
      </c>
      <c r="BC7" s="25">
        <v>338.89</v>
      </c>
      <c r="BD7" s="25">
        <v>243.36</v>
      </c>
      <c r="BE7" s="25">
        <v>150.97</v>
      </c>
      <c r="BF7" s="25">
        <v>144.62</v>
      </c>
      <c r="BG7" s="25">
        <v>142.4</v>
      </c>
      <c r="BH7" s="25">
        <v>145.86000000000001</v>
      </c>
      <c r="BI7" s="25">
        <v>191.5</v>
      </c>
      <c r="BJ7" s="25">
        <v>398.98</v>
      </c>
      <c r="BK7" s="25">
        <v>418.68</v>
      </c>
      <c r="BL7" s="25">
        <v>395.68</v>
      </c>
      <c r="BM7" s="25">
        <v>403.72</v>
      </c>
      <c r="BN7" s="25">
        <v>400.21</v>
      </c>
      <c r="BO7" s="25">
        <v>265.93</v>
      </c>
      <c r="BP7" s="25">
        <v>105.89</v>
      </c>
      <c r="BQ7" s="25">
        <v>107.95</v>
      </c>
      <c r="BR7" s="25">
        <v>95.7</v>
      </c>
      <c r="BS7" s="25">
        <v>90.46</v>
      </c>
      <c r="BT7" s="25">
        <v>78.73</v>
      </c>
      <c r="BU7" s="25">
        <v>98.64</v>
      </c>
      <c r="BV7" s="25">
        <v>94.78</v>
      </c>
      <c r="BW7" s="25">
        <v>97.59</v>
      </c>
      <c r="BX7" s="25">
        <v>92.17</v>
      </c>
      <c r="BY7" s="25">
        <v>92.83</v>
      </c>
      <c r="BZ7" s="25">
        <v>97.82</v>
      </c>
      <c r="CA7" s="25">
        <v>112.9</v>
      </c>
      <c r="CB7" s="25">
        <v>111.99</v>
      </c>
      <c r="CC7" s="25">
        <v>126.26</v>
      </c>
      <c r="CD7" s="25">
        <v>126.23</v>
      </c>
      <c r="CE7" s="25">
        <v>125.99</v>
      </c>
      <c r="CF7" s="25">
        <v>178.92</v>
      </c>
      <c r="CG7" s="25">
        <v>181.3</v>
      </c>
      <c r="CH7" s="25">
        <v>181.71</v>
      </c>
      <c r="CI7" s="25">
        <v>188.51</v>
      </c>
      <c r="CJ7" s="25">
        <v>189.43</v>
      </c>
      <c r="CK7" s="25">
        <v>177.56</v>
      </c>
      <c r="CL7" s="25">
        <v>37.4</v>
      </c>
      <c r="CM7" s="25">
        <v>36.369999999999997</v>
      </c>
      <c r="CN7" s="25">
        <v>37.32</v>
      </c>
      <c r="CO7" s="25">
        <v>37.56</v>
      </c>
      <c r="CP7" s="25">
        <v>37.76</v>
      </c>
      <c r="CQ7" s="25">
        <v>55.14</v>
      </c>
      <c r="CR7" s="25">
        <v>55.89</v>
      </c>
      <c r="CS7" s="25">
        <v>55.72</v>
      </c>
      <c r="CT7" s="25">
        <v>55.31</v>
      </c>
      <c r="CU7" s="25">
        <v>55.14</v>
      </c>
      <c r="CV7" s="25">
        <v>59.81</v>
      </c>
      <c r="CW7" s="25">
        <v>80.73</v>
      </c>
      <c r="CX7" s="25">
        <v>82.57</v>
      </c>
      <c r="CY7" s="25">
        <v>78.37</v>
      </c>
      <c r="CZ7" s="25">
        <v>76.400000000000006</v>
      </c>
      <c r="DA7" s="25">
        <v>73.98</v>
      </c>
      <c r="DB7" s="25">
        <v>81.39</v>
      </c>
      <c r="DC7" s="25">
        <v>81.27</v>
      </c>
      <c r="DD7" s="25">
        <v>81.260000000000005</v>
      </c>
      <c r="DE7" s="25">
        <v>80.36</v>
      </c>
      <c r="DF7" s="25">
        <v>80.13</v>
      </c>
      <c r="DG7" s="25">
        <v>89.42</v>
      </c>
      <c r="DH7" s="25">
        <v>62.12</v>
      </c>
      <c r="DI7" s="25">
        <v>62.77</v>
      </c>
      <c r="DJ7" s="25">
        <v>64.22</v>
      </c>
      <c r="DK7" s="25">
        <v>64.59</v>
      </c>
      <c r="DL7" s="25">
        <v>64.94</v>
      </c>
      <c r="DM7" s="25">
        <v>49.92</v>
      </c>
      <c r="DN7" s="25">
        <v>50.63</v>
      </c>
      <c r="DO7" s="25">
        <v>51.29</v>
      </c>
      <c r="DP7" s="25">
        <v>52.2</v>
      </c>
      <c r="DQ7" s="25">
        <v>52.7</v>
      </c>
      <c r="DR7" s="25">
        <v>52.02</v>
      </c>
      <c r="DS7" s="25">
        <v>24.1</v>
      </c>
      <c r="DT7" s="25">
        <v>25.16</v>
      </c>
      <c r="DU7" s="25">
        <v>26.81</v>
      </c>
      <c r="DV7" s="25">
        <v>28.39</v>
      </c>
      <c r="DW7" s="25">
        <v>29.33</v>
      </c>
      <c r="DX7" s="25">
        <v>16.88</v>
      </c>
      <c r="DY7" s="25">
        <v>18.28</v>
      </c>
      <c r="DZ7" s="25">
        <v>19.61</v>
      </c>
      <c r="EA7" s="25">
        <v>20.73</v>
      </c>
      <c r="EB7" s="25">
        <v>22.86</v>
      </c>
      <c r="EC7" s="25">
        <v>25.37</v>
      </c>
      <c r="ED7" s="25">
        <v>0.13</v>
      </c>
      <c r="EE7" s="25">
        <v>0.06</v>
      </c>
      <c r="EF7" s="25">
        <v>0.16</v>
      </c>
      <c r="EG7" s="25">
        <v>0.28999999999999998</v>
      </c>
      <c r="EH7" s="25">
        <v>0.28000000000000003</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108</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2025-01-30T01:26:42Z</cp:lastPrinted>
  <dcterms:created xsi:type="dcterms:W3CDTF">2025-01-24T06:46:22Z</dcterms:created>
  <dcterms:modified xsi:type="dcterms:W3CDTF">2025-02-27T06:11:21Z</dcterms:modified>
  <cp:category/>
</cp:coreProperties>
</file>