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0C728E1F-4E33-4DF1-8E1C-E78F15E61D9F}" xr6:coauthVersionLast="47" xr6:coauthVersionMax="47" xr10:uidLastSave="{00000000-0000-0000-0000-000000000000}"/>
  <workbookProtection workbookAlgorithmName="SHA-512" workbookHashValue="2Y2BjQMg1cSnt/8nn5y3wRaS6heVXT5bo3B3Cl+p9vRyYKsR/bQxaGab7sMrKnaV9XnbnzrYjv18lhnD8BJdNQ==" workbookSaltValue="5U+4iEJ9QQ6mKbrlZKxTDA==" workbookSpinCount="100000" lockStructure="1"/>
  <bookViews>
    <workbookView xWindow="530" yWindow="480" windowWidth="18670" windowHeight="9720"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<sst xmlns="http://schemas.openxmlformats.org/spreadsheetml/2006/main" count="228" uniqueCount="111">
  <si>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</si>
  <si>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</si>
  <si>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</si>
  <si>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</si>
  <si>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</si>
  <si>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</si>
  <si>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</si>
  <si>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</si>
  <si>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</si>
  <si>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</si>
  <si>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</si>
  <si>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</si>
  <si>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</si>
  <si>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</si>
  <si>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</si>
  <si>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</si>
  <si>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</si>
  <si>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</si>
  <si>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</si>
  <si>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</si>
  <si>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</si>
  <si>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</si>
  <si>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</si>
  <si>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</si>
  <si>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</si>
  <si>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</si>
  <si>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①経常収支比率については、100％を上回っており、水道料金改定を実施した令和4年度に引き続き、給水収益の増加により、健全な経営が行われている。
③流動比率については100％を上回っているものの、今後の浄水場更新等により将来的に流動負債が増える見込みもあるため、負債を支払える能力（現金の確保）に注視が必要と考えられる。
④企業債残高対給水収益比率については、現状では、類似団体平均値を下回っているが、将来的には更新等による企業債の増加により高い数値となることが見込まれるため、引き続き適切な給水収益の確保が必要と考えられる。
⑤料金回収率については100％を上回っており、現状では給水に係る費用が適切に賄われている。引き続き適切な料金収入の確保が必要と考えられる。
⑥給水原価については、類似団体平均値を下回っており、給水をするにあたり効率のよい維持管理、経営に努めていると評価できる。
⑦施設利用率については、類似団体平均値を上回っており、適正規模の配水能力により適切な施設の利用に努めていると評価できる。
⑧有収率については、類似団体平均値を下回っており、減少傾向にあるため、今後も管路更新率の向上や漏水対策等に集中して努めていく必要があると考えられる。</t>
  </si>
  <si>
    <t>2. 老朽化の状況について</t>
    <phoneticPr fontId="4"/>
  </si>
  <si>
    <t>①有形固定資産減価償却率については、類似団体平均値及び全国平均値を上回っている。基幹浄水場等、法定耐用年数を経過した施設を利用しており、数値も上昇傾向であることから、今後も効率的・計画的に施設等の更新に努めていく必要があると考えられる。
②管路経年化率については、類似団体平均値や全国平均を下回ってはいるものの、近年数値が高まりつつあるため、今後も効率的、計画的な管路の更新に努めるべきであると考えられる。
③管路更新率については、類似団体平均値や全国平均値と比較し、下回っていることから、今後も効率的・計画的な管路更新に努めていく必要があると考えられる。</t>
  </si>
  <si>
    <t>2. 老朽化の状況</t>
    <phoneticPr fontId="4"/>
  </si>
  <si>
    <t>全体総括</t>
    <rPh sb="0" eb="2">
      <t>ゼンタイ</t>
    </rPh>
    <rPh sb="2" eb="4">
      <t>ソウカツ</t>
    </rPh>
    <phoneticPr fontId="4"/>
  </si>
  <si>
    <t>全体の分析結果から前橋市における経営の状況を見ると、①経常収支比率及び⑤料金回収率が100%を上回っており、健全な経営が行われている。
　しかし、老朽化の状況では、①有形固定資産減価償却率や②管路経年劣化率は上昇傾向にあり、③管路更新率は昨年と比べ減少したことから、施設の老朽化が進んでいる状況である。そのため、将来的に更新事業が増加することが見込まれる。
また、⑦施設利用率が高く施設規模が適正であるにもかかわらず、⑧有収率が低いことから、漏水への対策に引き続き力を入れる必要があると考えられる。
 前橋市水道事業においては、令和4年度に水道ビジョンの長期計画の見直しを実施し、また、令和4～7年度財政計画も策定しているので、これらの結果を照らし合わせ、健全な経営による事業運営を目指していきたい。</t>
    <rPh sb="33" eb="34">
      <t>オヨ</t>
    </rPh>
    <rPh sb="47" eb="49">
      <t>ウワマワ</t>
    </rPh>
    <rPh sb="54" eb="56">
      <t>ケンゼン</t>
    </rPh>
    <rPh sb="57" eb="59">
      <t>ケイエイ</t>
    </rPh>
    <rPh sb="60" eb="61">
      <t>オコナ</t>
    </rPh>
    <rPh sb="73" eb="76">
      <t>ロウキュウカ</t>
    </rPh>
    <rPh sb="77" eb="79">
      <t>ジョウキョウ</t>
    </rPh>
    <rPh sb="83" eb="85">
      <t>ユウケイ</t>
    </rPh>
    <rPh sb="85" eb="87">
      <t>コテイ</t>
    </rPh>
    <rPh sb="87" eb="89">
      <t>シサン</t>
    </rPh>
    <rPh sb="89" eb="91">
      <t>ゲンカ</t>
    </rPh>
    <rPh sb="91" eb="93">
      <t>ショウキャク</t>
    </rPh>
    <rPh sb="93" eb="94">
      <t>リツ</t>
    </rPh>
    <rPh sb="96" eb="98">
      <t>カンロ</t>
    </rPh>
    <rPh sb="98" eb="100">
      <t>ケイネン</t>
    </rPh>
    <rPh sb="100" eb="102">
      <t>レッカ</t>
    </rPh>
    <rPh sb="102" eb="103">
      <t>リツ</t>
    </rPh>
    <rPh sb="104" eb="106">
      <t>ジョウショウ</t>
    </rPh>
    <rPh sb="106" eb="108">
      <t>ケイコウ</t>
    </rPh>
    <rPh sb="113" eb="115">
      <t>カンロ</t>
    </rPh>
    <rPh sb="115" eb="117">
      <t>コウシン</t>
    </rPh>
    <rPh sb="117" eb="118">
      <t>リツ</t>
    </rPh>
    <rPh sb="119" eb="121">
      <t>サクネン</t>
    </rPh>
    <rPh sb="122" eb="123">
      <t>クラ</t>
    </rPh>
    <rPh sb="124" eb="126">
      <t>ゲンショウ</t>
    </rPh>
    <rPh sb="133" eb="135">
      <t>シセツ</t>
    </rPh>
    <rPh sb="136" eb="139">
      <t>ロウキュウカ</t>
    </rPh>
    <rPh sb="140" eb="141">
      <t>スス</t>
    </rPh>
    <rPh sb="145" eb="147">
      <t>ジョウキョウ</t>
    </rPh>
    <rPh sb="156" eb="159">
      <t>ショウライテキ</t>
    </rPh>
    <rPh sb="160" eb="162">
      <t>コウシン</t>
    </rPh>
    <rPh sb="162" eb="164">
      <t>ジギョウ</t>
    </rPh>
    <rPh sb="165" eb="167">
      <t>ゾウカ</t>
    </rPh>
    <rPh sb="172" eb="174">
      <t>ミコ</t>
    </rPh>
    <rPh sb="264" eb="266">
      <t>レイワ</t>
    </rPh>
    <rPh sb="267" eb="268">
      <t>ネン</t>
    </rPh>
    <rPh sb="282" eb="284">
      <t>ミナオ</t>
    </rPh>
    <rPh sb="286" eb="288">
      <t>ジッシ</t>
    </rPh>
    <rPh sb="293" eb="295">
      <t>レイワ</t>
    </rPh>
    <phoneticPr fontId="1"/>
  </si>
  <si>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</si>
  <si>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</si>
  <si>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</si>
  <si>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</si>
  <si>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</si>
  <si>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</si>
  <si>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</si>
  <si>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</si>
  <si>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</si>
  <si>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</si>
  <si>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</si>
  <si>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</si>
  <si>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</si>
  <si>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</si>
  <si>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</si>
  <si>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</si>
  <si>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</si>
  <si>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</si>
  <si>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</si>
  <si>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</si>
  <si>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</si>
  <si>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</si>
  <si>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</si>
  <si>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</si>
  <si>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</si>
  <si>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</si>
  <si>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</si>
  <si>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</si>
  <si>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</si>
  <si>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</si>
  <si>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</si>
  <si>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</si>
  <si>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</si>
  <si>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</si>
  <si>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</si>
  <si>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</si>
  <si>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</si>
  <si>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</si>
  <si>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</si>
  <si>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</si>
  <si>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</si>
  <si>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</si>
  <si>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</si>
  <si>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</si>
  <si>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</si>
  <si>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</si>
  <si>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</si>
  <si>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</si>
  <si>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</si>
  <si>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</si>
  <si>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</si>
  <si>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</si>
  <si>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</si>
  <si>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</si>
  <si>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</si>
  <si>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</si>
  <si>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</si>
  <si>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</si>
  <si>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</si>
  <si>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</si>
  <si>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</si>
  <si>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</si>
  <si>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</si>
  <si>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前橋市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</si>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</sst>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0000"/>
      <name val="ＭＳ ゴシック"/>
      <family val="3"/>
      <charset val="128"/>
    </font>
    <font>
      <sz val="10.5"/>
      <color rgb="FF000000"/>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0.41</c:v>
                </c:pt>
                <c:pt idx="1">
                  <c:v>0.34</c:v>
                </c:pt>
                <c:pt idx="2">
                  <c:v>0.4</c:v>
                </c:pt>
                <c:pt idx="3">
                  <c:v>0.65</c:v>
                </c:pt>
                <c:pt idx="4">
                  <c:v>0.62</c:v>
                </c:pt>
              </c:numCache>
            </c:numRef>
          </c:val>
          <c:extLst>
            <c:ext xmlns:c16="http://schemas.microsoft.com/office/drawing/2014/chart" uri="{C3380CC4-5D6E-409C-BE32-E72D297353CC}">
              <c16:uniqueId val="{00000000-FD44-431A-BA82-A74B87AF1F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FD44-431A-BA82-A74B87AF1F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69.17</c:v>
                </c:pt>
                <c:pt idx="1">
                  <c:v>70.08</c:v>
                </c:pt>
                <c:pt idx="2">
                  <c:v>70.55</c:v>
                </c:pt>
                <c:pt idx="3">
                  <c:v>71.14</c:v>
                </c:pt>
                <c:pt idx="4">
                  <c:v>71.92</c:v>
                </c:pt>
              </c:numCache>
            </c:numRef>
          </c:val>
          <c:extLst>
            <c:ext xmlns:c16="http://schemas.microsoft.com/office/drawing/2014/chart" uri="{C3380CC4-5D6E-409C-BE32-E72D297353CC}">
              <c16:uniqueId val="{00000000-676F-44C6-92C4-4D5EED18B0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676F-44C6-92C4-4D5EED18B0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83.35</c:v>
                </c:pt>
                <c:pt idx="1">
                  <c:v>83.45</c:v>
                </c:pt>
                <c:pt idx="2">
                  <c:v>82.86</c:v>
                </c:pt>
                <c:pt idx="3">
                  <c:v>80.900000000000006</c:v>
                </c:pt>
                <c:pt idx="4">
                  <c:v>78.83</c:v>
                </c:pt>
              </c:numCache>
            </c:numRef>
          </c:val>
          <c:extLst>
            <c:ext xmlns:c16="http://schemas.microsoft.com/office/drawing/2014/chart" uri="{C3380CC4-5D6E-409C-BE32-E72D297353CC}">
              <c16:uniqueId val="{00000000-C520-4DD1-81D0-FC73608B23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C520-4DD1-81D0-FC73608B23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101.9</c:v>
                </c:pt>
                <c:pt idx="1">
                  <c:v>104.05</c:v>
                </c:pt>
                <c:pt idx="2">
                  <c:v>103.73</c:v>
                </c:pt>
                <c:pt idx="3">
                  <c:v>111.32</c:v>
                </c:pt>
                <c:pt idx="4">
                  <c:v>115.36</c:v>
                </c:pt>
              </c:numCache>
            </c:numRef>
          </c:val>
          <c:extLst>
            <c:ext xmlns:c16="http://schemas.microsoft.com/office/drawing/2014/chart" uri="{C3380CC4-5D6E-409C-BE32-E72D297353CC}">
              <c16:uniqueId val="{00000000-2B50-452B-AAEA-0E9AAAA262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2B50-452B-AAEA-0E9AAAA262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53.47</c:v>
                </c:pt>
                <c:pt idx="1">
                  <c:v>54.27</c:v>
                </c:pt>
                <c:pt idx="2">
                  <c:v>55.5</c:v>
                </c:pt>
                <c:pt idx="3">
                  <c:v>56.56</c:v>
                </c:pt>
                <c:pt idx="4">
                  <c:v>57.23</c:v>
                </c:pt>
              </c:numCache>
            </c:numRef>
          </c:val>
          <c:extLst>
            <c:ext xmlns:c16="http://schemas.microsoft.com/office/drawing/2014/chart" uri="{C3380CC4-5D6E-409C-BE32-E72D297353CC}">
              <c16:uniqueId val="{00000000-7015-414D-AC37-863CDFD1CB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7015-414D-AC37-863CDFD1CB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13.51</c:v>
                </c:pt>
                <c:pt idx="1">
                  <c:v>16.47</c:v>
                </c:pt>
                <c:pt idx="2">
                  <c:v>18</c:v>
                </c:pt>
                <c:pt idx="3">
                  <c:v>19.5</c:v>
                </c:pt>
                <c:pt idx="4">
                  <c:v>21.51</c:v>
                </c:pt>
              </c:numCache>
            </c:numRef>
          </c:val>
          <c:extLst>
            <c:ext xmlns:c16="http://schemas.microsoft.com/office/drawing/2014/chart" uri="{C3380CC4-5D6E-409C-BE32-E72D297353CC}">
              <c16:uniqueId val="{00000000-5904-4CBB-9F3A-66B97DE7C2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5904-4CBB-9F3A-66B97DE7C2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54-4AF7-8C61-2CF6B7432D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54-4AF7-8C61-2CF6B7432D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151.63999999999999</c:v>
                </c:pt>
                <c:pt idx="1">
                  <c:v>134.69999999999999</c:v>
                </c:pt>
                <c:pt idx="2">
                  <c:v>117.24</c:v>
                </c:pt>
                <c:pt idx="3">
                  <c:v>135.32</c:v>
                </c:pt>
                <c:pt idx="4">
                  <c:v>150.91999999999999</c:v>
                </c:pt>
              </c:numCache>
            </c:numRef>
          </c:val>
          <c:extLst>
            <c:ext xmlns:c16="http://schemas.microsoft.com/office/drawing/2014/chart" uri="{C3380CC4-5D6E-409C-BE32-E72D297353CC}">
              <c16:uniqueId val="{00000000-DF8F-4A81-A3B7-32CA6623832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DF8F-4A81-A3B7-32CA6623832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249.03</c:v>
                </c:pt>
                <c:pt idx="1">
                  <c:v>248.21</c:v>
                </c:pt>
                <c:pt idx="2">
                  <c:v>233.81</c:v>
                </c:pt>
                <c:pt idx="3">
                  <c:v>206.2</c:v>
                </c:pt>
                <c:pt idx="4">
                  <c:v>220.45</c:v>
                </c:pt>
              </c:numCache>
            </c:numRef>
          </c:val>
          <c:extLst>
            <c:ext xmlns:c16="http://schemas.microsoft.com/office/drawing/2014/chart" uri="{C3380CC4-5D6E-409C-BE32-E72D297353CC}">
              <c16:uniqueId val="{00000000-1310-49D0-B3C3-7669F7FA1E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1310-49D0-B3C3-7669F7FA1E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94.42</c:v>
                </c:pt>
                <c:pt idx="1">
                  <c:v>96.63</c:v>
                </c:pt>
                <c:pt idx="2">
                  <c:v>95.53</c:v>
                </c:pt>
                <c:pt idx="3">
                  <c:v>104.47</c:v>
                </c:pt>
                <c:pt idx="4">
                  <c:v>108.37</c:v>
                </c:pt>
              </c:numCache>
            </c:numRef>
          </c:val>
          <c:extLst>
            <c:ext xmlns:c16="http://schemas.microsoft.com/office/drawing/2014/chart" uri="{C3380CC4-5D6E-409C-BE32-E72D297353CC}">
              <c16:uniqueId val="{00000000-E9F9-4AAE-B061-5BEF7C73A5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E9F9-4AAE-B061-5BEF7C73A5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139.22</c:v>
                </c:pt>
                <c:pt idx="1">
                  <c:v>134.5</c:v>
                </c:pt>
                <c:pt idx="2">
                  <c:v>136.41999999999999</c:v>
                </c:pt>
                <c:pt idx="3">
                  <c:v>143.03</c:v>
                </c:pt>
                <c:pt idx="4">
                  <c:v>141.69</c:v>
                </c:pt>
              </c:numCache>
            </c:numRef>
          </c:val>
          <c:extLst>
            <c:ext xmlns:c16="http://schemas.microsoft.com/office/drawing/2014/chart" uri="{C3380CC4-5D6E-409C-BE32-E72D297353CC}">
              <c16:uniqueId val="{00000000-7220-4BEB-8D91-8661F962BB2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7220-4BEB-8D91-8661F962BB2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7265625" defaultRowHeight="13" x14ac:dyDescent="0.2"/>
  <cols>
    <col min="1" max="1" width="2.7265625" customWidth="1"/>
    <col min="2" max="62" width="3.7265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　前橋市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329860</v>
      </c>
      <c r="AM8" s="44"/>
      <c r="AN8" s="44"/>
      <c r="AO8" s="44"/>
      <c r="AP8" s="44"/>
      <c r="AQ8" s="44"/>
      <c r="AR8" s="44"/>
      <c r="AS8" s="44"/>
      <c r="AT8" s="45">
        <f>データ!$S$6</f>
        <v>311.58999999999997</v>
      </c>
      <c r="AU8" s="46"/>
      <c r="AV8" s="46"/>
      <c r="AW8" s="46"/>
      <c r="AX8" s="46"/>
      <c r="AY8" s="46"/>
      <c r="AZ8" s="46"/>
      <c r="BA8" s="46"/>
      <c r="BB8" s="47">
        <f>データ!$T$6</f>
        <v>1058.6300000000001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74.930000000000007</v>
      </c>
      <c r="J10" s="46"/>
      <c r="K10" s="46"/>
      <c r="L10" s="46"/>
      <c r="M10" s="46"/>
      <c r="N10" s="46"/>
      <c r="O10" s="80"/>
      <c r="P10" s="47">
        <f>データ!$P$6</f>
        <v>99.87</v>
      </c>
      <c r="Q10" s="47"/>
      <c r="R10" s="47"/>
      <c r="S10" s="47"/>
      <c r="T10" s="47"/>
      <c r="U10" s="47"/>
      <c r="V10" s="47"/>
      <c r="W10" s="44">
        <f>データ!$Q$6</f>
        <v>2739</v>
      </c>
      <c r="X10" s="44"/>
      <c r="Y10" s="44"/>
      <c r="Z10" s="44"/>
      <c r="AA10" s="44"/>
      <c r="AB10" s="44"/>
      <c r="AC10" s="44"/>
      <c r="AD10" s="2"/>
      <c r="AE10" s="2"/>
      <c r="AF10" s="2"/>
      <c r="AG10" s="2"/>
      <c r="AH10" s="2"/>
      <c r="AI10" s="2"/>
      <c r="AJ10" s="2"/>
      <c r="AK10" s="2"/>
      <c r="AL10" s="44">
        <f>データ!$U$6</f>
        <v>328576</v>
      </c>
      <c r="AM10" s="44"/>
      <c r="AN10" s="44"/>
      <c r="AO10" s="44"/>
      <c r="AP10" s="44"/>
      <c r="AQ10" s="44"/>
      <c r="AR10" s="44"/>
      <c r="AS10" s="44"/>
      <c r="AT10" s="45">
        <f>データ!$V$6</f>
        <v>234.73</v>
      </c>
      <c r="AU10" s="46"/>
      <c r="AV10" s="46"/>
      <c r="AW10" s="46"/>
      <c r="AX10" s="46"/>
      <c r="AY10" s="46"/>
      <c r="AZ10" s="46"/>
      <c r="BA10" s="46"/>
      <c r="BB10" s="47">
        <f>データ!$W$6</f>
        <v>1399.8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26</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2"/>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2"/>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2"/>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2"/>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2"/>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2"/>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2"/>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2"/>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2"/>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2"/>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2"/>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2"/>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2"/>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2"/>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2"/>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2"/>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2"/>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2"/>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2"/>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2"/>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2"/>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2"/>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2"/>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2"/>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2"/>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2"/>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2"/>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27</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28</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30</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31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vOXVm0cip+eBDU+CE5h5LzXtEM5FiLyMYEWlMBXKRua7in7CaOykY6tYsE8hN6hcUeVjja6hz+bb2/vpqkshA==" saltValue="JKBUias6w3Yg3ScCOOyx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8164062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82" t="s">
        <v>53</v>
      </c>
      <c r="I3" s="83"/>
      <c r="J3" s="83"/>
      <c r="K3" s="83"/>
      <c r="L3" s="83"/>
      <c r="M3" s="83"/>
      <c r="N3" s="83"/>
      <c r="O3" s="83"/>
      <c r="P3" s="83"/>
      <c r="Q3" s="83"/>
      <c r="R3" s="83"/>
      <c r="S3" s="83"/>
      <c r="T3" s="83"/>
      <c r="U3" s="83"/>
      <c r="V3" s="83"/>
      <c r="W3" s="84"/>
      <c r="X3" s="88" t="s">
        <v>54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29</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55</v>
      </c>
      <c r="B4" s="17"/>
      <c r="C4" s="17"/>
      <c r="D4" s="17"/>
      <c r="E4" s="17"/>
      <c r="F4" s="17"/>
      <c r="G4" s="17"/>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2">
      <c r="A5" s="15" t="s">
        <v>67</v>
      </c>
      <c r="B5" s="18"/>
      <c r="C5" s="18"/>
      <c r="D5" s="18"/>
      <c r="E5" s="18"/>
      <c r="F5" s="18"/>
      <c r="G5" s="18"/>
      <c r="H5" s="19" t="s">
        <v>68</v>
      </c>
      <c r="I5" s="19" t="s">
        <v>69</v>
      </c>
      <c r="J5" s="19" t="s">
        <v>70</v>
      </c>
      <c r="K5" s="19" t="s">
        <v>71</v>
      </c>
      <c r="L5" s="19" t="s">
        <v>72</v>
      </c>
      <c r="M5" s="19" t="s">
        <v>5</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32</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2">
      <c r="A6" s="15" t="s">
        <v>94</v>
      </c>
      <c r="B6" s="20">
        <f>B7</f>
        <v>2023</v>
      </c>
      <c r="C6" s="20">
        <f t="shared" ref="C6:W6" si="3">C7</f>
        <v>102016</v>
      </c>
      <c r="D6" s="20">
        <f t="shared" si="3"/>
        <v>46</v>
      </c>
      <c r="E6" s="20">
        <f t="shared" si="3"/>
        <v>1</v>
      </c>
      <c r="F6" s="20">
        <f t="shared" si="3"/>
        <v>0</v>
      </c>
      <c r="G6" s="20">
        <f t="shared" si="3"/>
        <v>1</v>
      </c>
      <c r="H6" s="20" t="str">
        <f t="shared" si="3"/>
        <v>群馬県　前橋市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74.930000000000007</v>
      </c>
      <c r="P6" s="21">
        <f t="shared" si="3"/>
        <v>99.87</v>
      </c>
      <c r="Q6" s="21">
        <f t="shared" si="3"/>
        <v>2739</v>
      </c>
      <c r="R6" s="21">
        <f t="shared" si="3"/>
        <v>329860</v>
      </c>
      <c r="S6" s="21">
        <f t="shared" si="3"/>
        <v>311.58999999999997</v>
      </c>
      <c r="T6" s="21">
        <f t="shared" si="3"/>
        <v>1058.6300000000001</v>
      </c>
      <c r="U6" s="21">
        <f t="shared" si="3"/>
        <v>328576</v>
      </c>
      <c r="V6" s="21">
        <f t="shared" si="3"/>
        <v>234.73</v>
      </c>
      <c r="W6" s="21">
        <f t="shared" si="3"/>
        <v>1399.8</v>
      </c>
      <c r="X6" s="22">
        <f>IF(X7="",NA(),X7)</f>
        <v>101.9</v>
      </c>
      <c r="Y6" s="22">
        <f t="shared" ref="Y6:AG6" si="4">IF(Y7="",NA(),Y7)</f>
        <v>104.05</v>
      </c>
      <c r="Z6" s="22">
        <f t="shared" si="4"/>
        <v>103.73</v>
      </c>
      <c r="AA6" s="22">
        <f t="shared" si="4"/>
        <v>111.32</v>
      </c>
      <c r="AB6" s="22">
        <f t="shared" si="4"/>
        <v>115.36</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151.63999999999999</v>
      </c>
      <c r="AU6" s="22">
        <f t="shared" ref="AU6:BC6" si="6">IF(AU7="",NA(),AU7)</f>
        <v>134.69999999999999</v>
      </c>
      <c r="AV6" s="22">
        <f t="shared" si="6"/>
        <v>117.24</v>
      </c>
      <c r="AW6" s="22">
        <f t="shared" si="6"/>
        <v>135.32</v>
      </c>
      <c r="AX6" s="22">
        <f t="shared" si="6"/>
        <v>150.91999999999999</v>
      </c>
      <c r="AY6" s="22">
        <f t="shared" si="6"/>
        <v>250.03</v>
      </c>
      <c r="AZ6" s="22">
        <f t="shared" si="6"/>
        <v>239.45</v>
      </c>
      <c r="BA6" s="22">
        <f t="shared" si="6"/>
        <v>246.01</v>
      </c>
      <c r="BB6" s="22">
        <f t="shared" si="6"/>
        <v>228.89</v>
      </c>
      <c r="BC6" s="22">
        <f t="shared" si="6"/>
        <v>232.66</v>
      </c>
      <c r="BD6" s="21" t="str">
        <f>IF(BD7="","",IF(BD7="-","【-】","【"&amp;SUBSTITUTE(TEXT(BD7,"#,##0.00"),"-","△")&amp;"】"))</f>
        <v>【243.36】</v>
      </c>
      <c r="BE6" s="22">
        <f>IF(BE7="",NA(),BE7)</f>
        <v>249.03</v>
      </c>
      <c r="BF6" s="22">
        <f t="shared" ref="BF6:BN6" si="7">IF(BF7="",NA(),BF7)</f>
        <v>248.21</v>
      </c>
      <c r="BG6" s="22">
        <f t="shared" si="7"/>
        <v>233.81</v>
      </c>
      <c r="BH6" s="22">
        <f t="shared" si="7"/>
        <v>206.2</v>
      </c>
      <c r="BI6" s="22">
        <f t="shared" si="7"/>
        <v>220.45</v>
      </c>
      <c r="BJ6" s="22">
        <f t="shared" si="7"/>
        <v>254.19</v>
      </c>
      <c r="BK6" s="22">
        <f t="shared" si="7"/>
        <v>259.56</v>
      </c>
      <c r="BL6" s="22">
        <f t="shared" si="7"/>
        <v>248.92</v>
      </c>
      <c r="BM6" s="22">
        <f t="shared" si="7"/>
        <v>251.26</v>
      </c>
      <c r="BN6" s="22">
        <f t="shared" si="7"/>
        <v>255.84</v>
      </c>
      <c r="BO6" s="21" t="str">
        <f>IF(BO7="","",IF(BO7="-","【-】","【"&amp;SUBSTITUTE(TEXT(BO7,"#,##0.00"),"-","△")&amp;"】"))</f>
        <v>【265.93】</v>
      </c>
      <c r="BP6" s="22">
        <f>IF(BP7="",NA(),BP7)</f>
        <v>94.42</v>
      </c>
      <c r="BQ6" s="22">
        <f t="shared" ref="BQ6:BY6" si="8">IF(BQ7="",NA(),BQ7)</f>
        <v>96.63</v>
      </c>
      <c r="BR6" s="22">
        <f t="shared" si="8"/>
        <v>95.53</v>
      </c>
      <c r="BS6" s="22">
        <f t="shared" si="8"/>
        <v>104.47</v>
      </c>
      <c r="BT6" s="22">
        <f t="shared" si="8"/>
        <v>108.37</v>
      </c>
      <c r="BU6" s="22">
        <f t="shared" si="8"/>
        <v>107.42</v>
      </c>
      <c r="BV6" s="22">
        <f t="shared" si="8"/>
        <v>105.07</v>
      </c>
      <c r="BW6" s="22">
        <f t="shared" si="8"/>
        <v>107.54</v>
      </c>
      <c r="BX6" s="22">
        <f t="shared" si="8"/>
        <v>101.93</v>
      </c>
      <c r="BY6" s="22">
        <f t="shared" si="8"/>
        <v>102.36</v>
      </c>
      <c r="BZ6" s="21" t="str">
        <f>IF(BZ7="","",IF(BZ7="-","【-】","【"&amp;SUBSTITUTE(TEXT(BZ7,"#,##0.00"),"-","△")&amp;"】"))</f>
        <v>【97.82】</v>
      </c>
      <c r="CA6" s="22">
        <f>IF(CA7="",NA(),CA7)</f>
        <v>139.22</v>
      </c>
      <c r="CB6" s="22">
        <f t="shared" ref="CB6:CJ6" si="9">IF(CB7="",NA(),CB7)</f>
        <v>134.5</v>
      </c>
      <c r="CC6" s="22">
        <f t="shared" si="9"/>
        <v>136.41999999999999</v>
      </c>
      <c r="CD6" s="22">
        <f t="shared" si="9"/>
        <v>143.03</v>
      </c>
      <c r="CE6" s="22">
        <f t="shared" si="9"/>
        <v>141.69</v>
      </c>
      <c r="CF6" s="22">
        <f t="shared" si="9"/>
        <v>157.19</v>
      </c>
      <c r="CG6" s="22">
        <f t="shared" si="9"/>
        <v>153.71</v>
      </c>
      <c r="CH6" s="22">
        <f t="shared" si="9"/>
        <v>155.9</v>
      </c>
      <c r="CI6" s="22">
        <f t="shared" si="9"/>
        <v>162.47</v>
      </c>
      <c r="CJ6" s="22">
        <f t="shared" si="9"/>
        <v>165.52</v>
      </c>
      <c r="CK6" s="21" t="str">
        <f>IF(CK7="","",IF(CK7="-","【-】","【"&amp;SUBSTITUTE(TEXT(CK7,"#,##0.00"),"-","△")&amp;"】"))</f>
        <v>【177.56】</v>
      </c>
      <c r="CL6" s="22">
        <f>IF(CL7="",NA(),CL7)</f>
        <v>69.17</v>
      </c>
      <c r="CM6" s="22">
        <f t="shared" ref="CM6:CU6" si="10">IF(CM7="",NA(),CM7)</f>
        <v>70.08</v>
      </c>
      <c r="CN6" s="22">
        <f t="shared" si="10"/>
        <v>70.55</v>
      </c>
      <c r="CO6" s="22">
        <f t="shared" si="10"/>
        <v>71.14</v>
      </c>
      <c r="CP6" s="22">
        <f t="shared" si="10"/>
        <v>71.92</v>
      </c>
      <c r="CQ6" s="22">
        <f t="shared" si="10"/>
        <v>63.16</v>
      </c>
      <c r="CR6" s="22">
        <f t="shared" si="10"/>
        <v>64.41</v>
      </c>
      <c r="CS6" s="22">
        <f t="shared" si="10"/>
        <v>64.11</v>
      </c>
      <c r="CT6" s="22">
        <f t="shared" si="10"/>
        <v>63.81</v>
      </c>
      <c r="CU6" s="22">
        <f t="shared" si="10"/>
        <v>63.58</v>
      </c>
      <c r="CV6" s="21" t="str">
        <f>IF(CV7="","",IF(CV7="-","【-】","【"&amp;SUBSTITUTE(TEXT(CV7,"#,##0.00"),"-","△")&amp;"】"))</f>
        <v>【59.81】</v>
      </c>
      <c r="CW6" s="22">
        <f>IF(CW7="",NA(),CW7)</f>
        <v>83.35</v>
      </c>
      <c r="CX6" s="22">
        <f t="shared" ref="CX6:DF6" si="11">IF(CX7="",NA(),CX7)</f>
        <v>83.45</v>
      </c>
      <c r="CY6" s="22">
        <f t="shared" si="11"/>
        <v>82.86</v>
      </c>
      <c r="CZ6" s="22">
        <f t="shared" si="11"/>
        <v>80.900000000000006</v>
      </c>
      <c r="DA6" s="22">
        <f t="shared" si="11"/>
        <v>78.83</v>
      </c>
      <c r="DB6" s="22">
        <f t="shared" si="11"/>
        <v>91.48</v>
      </c>
      <c r="DC6" s="22">
        <f t="shared" si="11"/>
        <v>91.64</v>
      </c>
      <c r="DD6" s="22">
        <f t="shared" si="11"/>
        <v>92.09</v>
      </c>
      <c r="DE6" s="22">
        <f t="shared" si="11"/>
        <v>91.76</v>
      </c>
      <c r="DF6" s="22">
        <f t="shared" si="11"/>
        <v>91.22</v>
      </c>
      <c r="DG6" s="21" t="str">
        <f>IF(DG7="","",IF(DG7="-","【-】","【"&amp;SUBSTITUTE(TEXT(DG7,"#,##0.00"),"-","△")&amp;"】"))</f>
        <v>【89.42】</v>
      </c>
      <c r="DH6" s="22">
        <f>IF(DH7="",NA(),DH7)</f>
        <v>53.47</v>
      </c>
      <c r="DI6" s="22">
        <f t="shared" ref="DI6:DQ6" si="12">IF(DI7="",NA(),DI7)</f>
        <v>54.27</v>
      </c>
      <c r="DJ6" s="22">
        <f t="shared" si="12"/>
        <v>55.5</v>
      </c>
      <c r="DK6" s="22">
        <f t="shared" si="12"/>
        <v>56.56</v>
      </c>
      <c r="DL6" s="22">
        <f t="shared" si="12"/>
        <v>57.23</v>
      </c>
      <c r="DM6" s="22">
        <f t="shared" si="12"/>
        <v>51.13</v>
      </c>
      <c r="DN6" s="22">
        <f t="shared" si="12"/>
        <v>51.62</v>
      </c>
      <c r="DO6" s="22">
        <f t="shared" si="12"/>
        <v>52.16</v>
      </c>
      <c r="DP6" s="22">
        <f t="shared" si="12"/>
        <v>52.59</v>
      </c>
      <c r="DQ6" s="22">
        <f t="shared" si="12"/>
        <v>52.74</v>
      </c>
      <c r="DR6" s="21" t="str">
        <f>IF(DR7="","",IF(DR7="-","【-】","【"&amp;SUBSTITUTE(TEXT(DR7,"#,##0.00"),"-","△")&amp;"】"))</f>
        <v>【52.02】</v>
      </c>
      <c r="DS6" s="22">
        <f>IF(DS7="",NA(),DS7)</f>
        <v>13.51</v>
      </c>
      <c r="DT6" s="22">
        <f t="shared" ref="DT6:EB6" si="13">IF(DT7="",NA(),DT7)</f>
        <v>16.47</v>
      </c>
      <c r="DU6" s="22">
        <f t="shared" si="13"/>
        <v>18</v>
      </c>
      <c r="DV6" s="22">
        <f t="shared" si="13"/>
        <v>19.5</v>
      </c>
      <c r="DW6" s="22">
        <f t="shared" si="13"/>
        <v>21.51</v>
      </c>
      <c r="DX6" s="22">
        <f t="shared" si="13"/>
        <v>22.41</v>
      </c>
      <c r="DY6" s="22">
        <f t="shared" si="13"/>
        <v>23.68</v>
      </c>
      <c r="DZ6" s="22">
        <f t="shared" si="13"/>
        <v>25.76</v>
      </c>
      <c r="EA6" s="22">
        <f t="shared" si="13"/>
        <v>27.51</v>
      </c>
      <c r="EB6" s="22">
        <f t="shared" si="13"/>
        <v>28.57</v>
      </c>
      <c r="EC6" s="21" t="str">
        <f>IF(EC7="","",IF(EC7="-","【-】","【"&amp;SUBSTITUTE(TEXT(EC7,"#,##0.00"),"-","△")&amp;"】"))</f>
        <v>【25.37】</v>
      </c>
      <c r="ED6" s="22">
        <f>IF(ED7="",NA(),ED7)</f>
        <v>0.41</v>
      </c>
      <c r="EE6" s="22">
        <f t="shared" ref="EE6:EM6" si="14">IF(EE7="",NA(),EE7)</f>
        <v>0.34</v>
      </c>
      <c r="EF6" s="22">
        <f t="shared" si="14"/>
        <v>0.4</v>
      </c>
      <c r="EG6" s="22">
        <f t="shared" si="14"/>
        <v>0.65</v>
      </c>
      <c r="EH6" s="22">
        <f t="shared" si="14"/>
        <v>0.62</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102016</v>
      </c>
      <c r="D7" s="24">
        <v>46</v>
      </c>
      <c r="E7" s="24">
        <v>1</v>
      </c>
      <c r="F7" s="24">
        <v>0</v>
      </c>
      <c r="G7" s="24">
        <v>1</v>
      </c>
      <c r="H7" s="24" t="s">
        <v>95</v>
      </c>
      <c r="I7" s="24" t="s">
        <v>96</v>
      </c>
      <c r="J7" s="24" t="s">
        <v>97</v>
      </c>
      <c r="K7" s="24" t="s">
        <v>98</v>
      </c>
      <c r="L7" s="24" t="s">
        <v>99</v>
      </c>
      <c r="M7" s="24" t="s">
        <v>100</v>
      </c>
      <c r="N7" s="25" t="s">
        <v>101</v>
      </c>
      <c r="O7" s="25">
        <v>74.930000000000007</v>
      </c>
      <c r="P7" s="25">
        <v>99.87</v>
      </c>
      <c r="Q7" s="25">
        <v>2739</v>
      </c>
      <c r="R7" s="25">
        <v>329860</v>
      </c>
      <c r="S7" s="25">
        <v>311.58999999999997</v>
      </c>
      <c r="T7" s="25">
        <v>1058.6300000000001</v>
      </c>
      <c r="U7" s="25">
        <v>328576</v>
      </c>
      <c r="V7" s="25">
        <v>234.73</v>
      </c>
      <c r="W7" s="25">
        <v>1399.8</v>
      </c>
      <c r="X7" s="25">
        <v>101.9</v>
      </c>
      <c r="Y7" s="25">
        <v>104.05</v>
      </c>
      <c r="Z7" s="25">
        <v>103.73</v>
      </c>
      <c r="AA7" s="25">
        <v>111.32</v>
      </c>
      <c r="AB7" s="25">
        <v>115.36</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151.63999999999999</v>
      </c>
      <c r="AU7" s="25">
        <v>134.69999999999999</v>
      </c>
      <c r="AV7" s="25">
        <v>117.24</v>
      </c>
      <c r="AW7" s="25">
        <v>135.32</v>
      </c>
      <c r="AX7" s="25">
        <v>150.91999999999999</v>
      </c>
      <c r="AY7" s="25">
        <v>250.03</v>
      </c>
      <c r="AZ7" s="25">
        <v>239.45</v>
      </c>
      <c r="BA7" s="25">
        <v>246.01</v>
      </c>
      <c r="BB7" s="25">
        <v>228.89</v>
      </c>
      <c r="BC7" s="25">
        <v>232.66</v>
      </c>
      <c r="BD7" s="25">
        <v>243.36</v>
      </c>
      <c r="BE7" s="25">
        <v>249.03</v>
      </c>
      <c r="BF7" s="25">
        <v>248.21</v>
      </c>
      <c r="BG7" s="25">
        <v>233.81</v>
      </c>
      <c r="BH7" s="25">
        <v>206.2</v>
      </c>
      <c r="BI7" s="25">
        <v>220.45</v>
      </c>
      <c r="BJ7" s="25">
        <v>254.19</v>
      </c>
      <c r="BK7" s="25">
        <v>259.56</v>
      </c>
      <c r="BL7" s="25">
        <v>248.92</v>
      </c>
      <c r="BM7" s="25">
        <v>251.26</v>
      </c>
      <c r="BN7" s="25">
        <v>255.84</v>
      </c>
      <c r="BO7" s="25">
        <v>265.93</v>
      </c>
      <c r="BP7" s="25">
        <v>94.42</v>
      </c>
      <c r="BQ7" s="25">
        <v>96.63</v>
      </c>
      <c r="BR7" s="25">
        <v>95.53</v>
      </c>
      <c r="BS7" s="25">
        <v>104.47</v>
      </c>
      <c r="BT7" s="25">
        <v>108.37</v>
      </c>
      <c r="BU7" s="25">
        <v>107.42</v>
      </c>
      <c r="BV7" s="25">
        <v>105.07</v>
      </c>
      <c r="BW7" s="25">
        <v>107.54</v>
      </c>
      <c r="BX7" s="25">
        <v>101.93</v>
      </c>
      <c r="BY7" s="25">
        <v>102.36</v>
      </c>
      <c r="BZ7" s="25">
        <v>97.82</v>
      </c>
      <c r="CA7" s="25">
        <v>139.22</v>
      </c>
      <c r="CB7" s="25">
        <v>134.5</v>
      </c>
      <c r="CC7" s="25">
        <v>136.41999999999999</v>
      </c>
      <c r="CD7" s="25">
        <v>143.03</v>
      </c>
      <c r="CE7" s="25">
        <v>141.69</v>
      </c>
      <c r="CF7" s="25">
        <v>157.19</v>
      </c>
      <c r="CG7" s="25">
        <v>153.71</v>
      </c>
      <c r="CH7" s="25">
        <v>155.9</v>
      </c>
      <c r="CI7" s="25">
        <v>162.47</v>
      </c>
      <c r="CJ7" s="25">
        <v>165.52</v>
      </c>
      <c r="CK7" s="25">
        <v>177.56</v>
      </c>
      <c r="CL7" s="25">
        <v>69.17</v>
      </c>
      <c r="CM7" s="25">
        <v>70.08</v>
      </c>
      <c r="CN7" s="25">
        <v>70.55</v>
      </c>
      <c r="CO7" s="25">
        <v>71.14</v>
      </c>
      <c r="CP7" s="25">
        <v>71.92</v>
      </c>
      <c r="CQ7" s="25">
        <v>63.16</v>
      </c>
      <c r="CR7" s="25">
        <v>64.41</v>
      </c>
      <c r="CS7" s="25">
        <v>64.11</v>
      </c>
      <c r="CT7" s="25">
        <v>63.81</v>
      </c>
      <c r="CU7" s="25">
        <v>63.58</v>
      </c>
      <c r="CV7" s="25">
        <v>59.81</v>
      </c>
      <c r="CW7" s="25">
        <v>83.35</v>
      </c>
      <c r="CX7" s="25">
        <v>83.45</v>
      </c>
      <c r="CY7" s="25">
        <v>82.86</v>
      </c>
      <c r="CZ7" s="25">
        <v>80.900000000000006</v>
      </c>
      <c r="DA7" s="25">
        <v>78.83</v>
      </c>
      <c r="DB7" s="25">
        <v>91.48</v>
      </c>
      <c r="DC7" s="25">
        <v>91.64</v>
      </c>
      <c r="DD7" s="25">
        <v>92.09</v>
      </c>
      <c r="DE7" s="25">
        <v>91.76</v>
      </c>
      <c r="DF7" s="25">
        <v>91.22</v>
      </c>
      <c r="DG7" s="25">
        <v>89.42</v>
      </c>
      <c r="DH7" s="25">
        <v>53.47</v>
      </c>
      <c r="DI7" s="25">
        <v>54.27</v>
      </c>
      <c r="DJ7" s="25">
        <v>55.5</v>
      </c>
      <c r="DK7" s="25">
        <v>56.56</v>
      </c>
      <c r="DL7" s="25">
        <v>57.23</v>
      </c>
      <c r="DM7" s="25">
        <v>51.13</v>
      </c>
      <c r="DN7" s="25">
        <v>51.62</v>
      </c>
      <c r="DO7" s="25">
        <v>52.16</v>
      </c>
      <c r="DP7" s="25">
        <v>52.59</v>
      </c>
      <c r="DQ7" s="25">
        <v>52.74</v>
      </c>
      <c r="DR7" s="25">
        <v>52.02</v>
      </c>
      <c r="DS7" s="25">
        <v>13.51</v>
      </c>
      <c r="DT7" s="25">
        <v>16.47</v>
      </c>
      <c r="DU7" s="25">
        <v>18</v>
      </c>
      <c r="DV7" s="25">
        <v>19.5</v>
      </c>
      <c r="DW7" s="25">
        <v>21.51</v>
      </c>
      <c r="DX7" s="25">
        <v>22.41</v>
      </c>
      <c r="DY7" s="25">
        <v>23.68</v>
      </c>
      <c r="DZ7" s="25">
        <v>25.76</v>
      </c>
      <c r="EA7" s="25">
        <v>27.51</v>
      </c>
      <c r="EB7" s="25">
        <v>28.57</v>
      </c>
      <c r="EC7" s="25">
        <v>25.37</v>
      </c>
      <c r="ED7" s="25">
        <v>0.41</v>
      </c>
      <c r="EE7" s="25">
        <v>0.34</v>
      </c>
      <c r="EF7" s="25">
        <v>0.4</v>
      </c>
      <c r="EG7" s="25">
        <v>0.65</v>
      </c>
      <c r="EH7" s="25">
        <v>0.62</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102</v>
      </c>
      <c r="C9" s="28" t="s">
        <v>103</v>
      </c>
      <c r="D9" s="28" t="s">
        <v>104</v>
      </c>
      <c r="E9" s="28" t="s">
        <v>105</v>
      </c>
      <c r="F9" s="28"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47</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107</v>
      </c>
    </row>
    <row r="12" spans="1:144" x14ac:dyDescent="0.2">
      <c r="B12">
        <v>1</v>
      </c>
      <c r="C12">
        <v>1</v>
      </c>
      <c r="D12">
        <v>1</v>
      </c>
      <c r="E12">
        <v>1</v>
      </c>
      <c r="F12">
        <v>1</v>
      </c>
      <c r="G12" t="s">
        <v>108</v>
      </c>
    </row>
    <row r="13" spans="1:144" x14ac:dyDescent="0.2">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71f274fc9e6ef327facc3f01a348f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59474d742bc88b059c843229c892d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dde7f7a6-1475-4e8e-8d16-f75d22fc711c}"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BE415C-965E-4610-9539-5164BDBF0C3B}">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2.xml><?xml version="1.0" encoding="utf-8"?>
<ds:datastoreItem xmlns:ds="http://schemas.openxmlformats.org/officeDocument/2006/customXml" ds:itemID="{F0997B20-AE2E-4526-A89A-7544B6DD5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2891CB-E7A7-454A-80BC-96F23081C3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2025-01-29T06:26:53Z</dcterms:created>
  <dcterms:modified xsi:type="dcterms:W3CDTF">2025-02-27T07:49:27Z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