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23E32C91-DA51-40ED-8318-63BEE989EB83}" xr6:coauthVersionLast="47" xr6:coauthVersionMax="47" xr10:uidLastSave="{00000000-0000-0000-0000-000000000000}"/>
  <workbookProtection workbookAlgorithmName="SHA-512" workbookHashValue="a0yULEBnqk4BcGPRcgAV8MlrwghZ9MuegBw2OW6Teu9P53fNHEFOue+iZiE919hanA6L4IxRd+9rwaozgP7lPQ==" workbookSaltValue="yf1tdPzzkdJGhD4rHZjLQA==" workbookSpinCount="100000" lockStructure="1"/>
  <bookViews>
    <workbookView xWindow="-110" yWindow="-110" windowWidth="19420" windowHeight="10420" xr2:uid="{0D65489E-7A5E-44EC-ADB0-A0D5DE91E98F}"/>
  </bookViews>
  <sheets>
    <sheet name="様式第１号" sheetId="1" r:id="rId1"/>
    <sheet name="別紙1" sheetId="8" r:id="rId2"/>
    <sheet name="表１ " sheetId="12" r:id="rId3"/>
    <sheet name="(変更不可)取りまとめ用シート" sheetId="4" state="hidden" r:id="rId4"/>
    <sheet name="産業分類表" sheetId="3" state="hidden" r:id="rId5"/>
  </sheets>
  <externalReferences>
    <externalReference r:id="rId6"/>
    <externalReference r:id="rId7"/>
  </externalReference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2">'表１ '!$B$1:$W$92</definedName>
    <definedName name="_xlnm.Print_Area" localSheetId="1">別紙1!$A$1:$X$90</definedName>
    <definedName name="_xlnm.Print_Area" localSheetId="0">様式第１号!$A$1:$V$55</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 localSheetId="2">[1]産業分類表!$A$1:$T$1</definedName>
    <definedName name="大分類" localSheetId="1">[2]産業分類表!$A$1:$T$1</definedName>
    <definedName name="大分類">産業分類表!$A$1:$T$1</definedName>
    <definedName name="燃料">#REF!</definedName>
    <definedName name="報告年度" localSheetId="2">#REF!</definedName>
    <definedName name="報告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2" l="1"/>
  <c r="O5" i="12" s="1"/>
  <c r="R5" i="12" s="1"/>
  <c r="L5" i="12"/>
  <c r="I6" i="12"/>
  <c r="O6" i="12" s="1"/>
  <c r="R6" i="12" s="1"/>
  <c r="L6" i="12"/>
  <c r="I7" i="12"/>
  <c r="L7" i="12"/>
  <c r="I8" i="12"/>
  <c r="O8" i="12" s="1"/>
  <c r="R8" i="12" s="1"/>
  <c r="L8" i="12"/>
  <c r="I9" i="12"/>
  <c r="O9" i="12" s="1"/>
  <c r="L9" i="12"/>
  <c r="I10" i="12"/>
  <c r="L10" i="12"/>
  <c r="I11" i="12"/>
  <c r="L11" i="12"/>
  <c r="I12" i="12"/>
  <c r="L12" i="12"/>
  <c r="I13" i="12"/>
  <c r="L13" i="12"/>
  <c r="O13" i="12"/>
  <c r="R13" i="12" s="1"/>
  <c r="I14" i="12"/>
  <c r="L14" i="12"/>
  <c r="O14" i="12" s="1"/>
  <c r="R14" i="12" s="1"/>
  <c r="I15" i="12"/>
  <c r="O15" i="12" s="1"/>
  <c r="R15" i="12" s="1"/>
  <c r="L15" i="12"/>
  <c r="I16" i="12"/>
  <c r="L16" i="12"/>
  <c r="I17" i="12"/>
  <c r="O17" i="12" s="1"/>
  <c r="R17" i="12" s="1"/>
  <c r="L17" i="12"/>
  <c r="I18" i="12"/>
  <c r="L18" i="12"/>
  <c r="I19" i="12"/>
  <c r="O19" i="12" s="1"/>
  <c r="R19" i="12" s="1"/>
  <c r="L19" i="12"/>
  <c r="I20" i="12"/>
  <c r="O20" i="12" s="1"/>
  <c r="L20" i="12"/>
  <c r="I21" i="12"/>
  <c r="L21" i="12"/>
  <c r="O21" i="12" s="1"/>
  <c r="I22" i="12"/>
  <c r="O22" i="12" s="1"/>
  <c r="L22" i="12"/>
  <c r="I23" i="12"/>
  <c r="O23" i="12" s="1"/>
  <c r="R23" i="12" s="1"/>
  <c r="L23" i="12"/>
  <c r="I24" i="12"/>
  <c r="O24" i="12" s="1"/>
  <c r="R24" i="12" s="1"/>
  <c r="L24" i="12"/>
  <c r="I25" i="12"/>
  <c r="L25" i="12"/>
  <c r="I26" i="12"/>
  <c r="O26" i="12" s="1"/>
  <c r="R26" i="12" s="1"/>
  <c r="L26" i="12"/>
  <c r="I27" i="12"/>
  <c r="O27" i="12" s="1"/>
  <c r="R27" i="12" s="1"/>
  <c r="L27" i="12"/>
  <c r="I28" i="12"/>
  <c r="O28" i="12" s="1"/>
  <c r="R28" i="12" s="1"/>
  <c r="L28" i="12"/>
  <c r="I29" i="12"/>
  <c r="L29" i="12"/>
  <c r="I30" i="12"/>
  <c r="O30" i="12" s="1"/>
  <c r="R30" i="12" s="1"/>
  <c r="L30" i="12"/>
  <c r="I31" i="12"/>
  <c r="O31" i="12" s="1"/>
  <c r="R31" i="12" s="1"/>
  <c r="L31" i="12"/>
  <c r="I32" i="12"/>
  <c r="O32" i="12" s="1"/>
  <c r="R32" i="12" s="1"/>
  <c r="L32" i="12"/>
  <c r="I33" i="12"/>
  <c r="L33" i="12"/>
  <c r="I34" i="12"/>
  <c r="O34" i="12" s="1"/>
  <c r="R34" i="12" s="1"/>
  <c r="L34" i="12"/>
  <c r="I35" i="12"/>
  <c r="O35" i="12" s="1"/>
  <c r="R35" i="12" s="1"/>
  <c r="L35" i="12"/>
  <c r="I36" i="12"/>
  <c r="O36" i="12" s="1"/>
  <c r="R36" i="12" s="1"/>
  <c r="L36" i="12"/>
  <c r="I37" i="12"/>
  <c r="L37" i="12"/>
  <c r="I38" i="12"/>
  <c r="O38" i="12" s="1"/>
  <c r="R38" i="12" s="1"/>
  <c r="L38" i="12"/>
  <c r="O39" i="12"/>
  <c r="R39" i="12" s="1"/>
  <c r="O41" i="12"/>
  <c r="R41" i="12"/>
  <c r="O44" i="12"/>
  <c r="R44" i="12"/>
  <c r="O45" i="12"/>
  <c r="R45" i="12" s="1"/>
  <c r="O46" i="12"/>
  <c r="R46" i="12" s="1"/>
  <c r="O47" i="12"/>
  <c r="R47" i="12" s="1"/>
  <c r="O49" i="12"/>
  <c r="R49" i="12" s="1"/>
  <c r="O51" i="12"/>
  <c r="R51" i="12" s="1"/>
  <c r="O53" i="12"/>
  <c r="R54" i="12" s="1"/>
  <c r="R53" i="12"/>
  <c r="O55" i="12"/>
  <c r="R55" i="12" s="1"/>
  <c r="O57" i="12"/>
  <c r="R58" i="12" s="1"/>
  <c r="O59" i="12"/>
  <c r="R60" i="12" s="1"/>
  <c r="R59" i="12"/>
  <c r="O61" i="12"/>
  <c r="R61" i="12" s="1"/>
  <c r="O63" i="12"/>
  <c r="R63" i="12" s="1"/>
  <c r="P70" i="12"/>
  <c r="Q70" i="12"/>
  <c r="P71" i="12"/>
  <c r="Q71" i="12"/>
  <c r="R52" i="12" l="1"/>
  <c r="O37" i="12"/>
  <c r="R37" i="12" s="1"/>
  <c r="O33" i="12"/>
  <c r="R33" i="12" s="1"/>
  <c r="O29" i="12"/>
  <c r="R29" i="12" s="1"/>
  <c r="O25" i="12"/>
  <c r="R25" i="12" s="1"/>
  <c r="O11" i="12"/>
  <c r="R11" i="12" s="1"/>
  <c r="O7" i="12"/>
  <c r="R7" i="12" s="1"/>
  <c r="O18" i="12"/>
  <c r="R18" i="12" s="1"/>
  <c r="R57" i="12"/>
  <c r="R64" i="12" s="1"/>
  <c r="O10" i="12"/>
  <c r="R10" i="12" s="1"/>
  <c r="R56" i="12"/>
  <c r="O16" i="12"/>
  <c r="R16" i="12" s="1"/>
  <c r="R62" i="12"/>
  <c r="O12" i="12"/>
  <c r="R12" i="12" s="1"/>
  <c r="R43" i="12"/>
  <c r="R42" i="12"/>
  <c r="R48" i="12"/>
  <c r="R50" i="12"/>
  <c r="R40" i="12"/>
  <c r="R65" i="12" l="1"/>
  <c r="R67" i="12" s="1"/>
  <c r="O71" i="12" s="1"/>
  <c r="O84" i="12" s="1"/>
  <c r="R66" i="12"/>
  <c r="O70" i="12" s="1"/>
  <c r="O83" i="12" s="1"/>
  <c r="BT4" i="4"/>
  <c r="BS4" i="4"/>
  <c r="BR4" i="4"/>
  <c r="BQ4" i="4"/>
  <c r="BP4" i="4"/>
  <c r="BO4" i="4"/>
  <c r="BN4" i="4"/>
  <c r="BM4" i="4"/>
  <c r="BL4" i="4"/>
  <c r="BK4" i="4"/>
  <c r="BJ4" i="4"/>
  <c r="BI4" i="4"/>
  <c r="BH4" i="4"/>
  <c r="BG4" i="4"/>
  <c r="BF4" i="4"/>
  <c r="BE4" i="4"/>
  <c r="BD4" i="4"/>
  <c r="BC4" i="4"/>
  <c r="AY4" i="4"/>
  <c r="AW4" i="4"/>
  <c r="AV4" i="4"/>
  <c r="AT4" i="4"/>
  <c r="AS4" i="4"/>
  <c r="AQ4" i="4"/>
  <c r="AP4" i="4"/>
  <c r="AL4" i="4"/>
  <c r="AK4" i="4"/>
  <c r="AJ4" i="4"/>
  <c r="AF4" i="4"/>
  <c r="AE4" i="4"/>
  <c r="AD4" i="4"/>
  <c r="AC4" i="4"/>
  <c r="AB4" i="4"/>
  <c r="AA4" i="4"/>
  <c r="Z4" i="4"/>
  <c r="Y4" i="4"/>
  <c r="X4" i="4"/>
  <c r="S4" i="4" l="1"/>
  <c r="R4" i="4"/>
  <c r="N4" i="4"/>
  <c r="M4" i="4"/>
  <c r="L4" i="4"/>
  <c r="K4" i="4"/>
  <c r="I4" i="4"/>
  <c r="H4" i="4"/>
  <c r="G4" i="4"/>
  <c r="F4" i="4"/>
  <c r="E4" i="4"/>
  <c r="D4" i="4"/>
  <c r="B4" i="4"/>
  <c r="K5" i="1" l="1"/>
  <c r="C5" i="1"/>
  <c r="K4" i="1"/>
  <c r="C4" i="4" s="1"/>
  <c r="U24" i="8"/>
  <c r="H27" i="8" s="1"/>
  <c r="L27" i="8" s="1"/>
  <c r="H24" i="8"/>
  <c r="H55" i="8"/>
  <c r="H54" i="8"/>
  <c r="H36" i="8" l="1"/>
  <c r="L36" i="8" s="1"/>
  <c r="H33" i="8"/>
  <c r="L33" i="8" s="1"/>
  <c r="O51" i="8"/>
  <c r="BB4" i="4" s="1"/>
  <c r="G51" i="8"/>
  <c r="AZ4" i="4" s="1"/>
  <c r="D64" i="8"/>
  <c r="D58" i="8"/>
  <c r="T47" i="8"/>
  <c r="T45" i="8" l="1"/>
  <c r="G47" i="8"/>
  <c r="P40" i="8"/>
  <c r="P36" i="8"/>
  <c r="P33" i="8"/>
  <c r="P30" i="8"/>
  <c r="P27" i="8"/>
  <c r="C9" i="8"/>
  <c r="H40" i="8"/>
  <c r="L40" i="8" s="1"/>
  <c r="H30" i="8"/>
  <c r="L30" i="8" s="1"/>
  <c r="P24" i="8"/>
  <c r="K51" i="8" l="1"/>
  <c r="BA4" i="4" s="1"/>
  <c r="K50" i="8"/>
  <c r="AX4" i="4" s="1"/>
  <c r="K49" i="8"/>
  <c r="AU4" i="4" s="1"/>
  <c r="K48" i="8"/>
  <c r="AR4" i="4" s="1"/>
  <c r="U39" i="8"/>
  <c r="P39" i="8"/>
  <c r="L39" i="8"/>
  <c r="H39" i="8"/>
  <c r="AM4" i="4" s="1"/>
  <c r="U35" i="8"/>
  <c r="P35" i="8"/>
  <c r="AI4" i="4" s="1"/>
  <c r="L35" i="8"/>
  <c r="H35" i="8"/>
  <c r="P34" i="8"/>
  <c r="L34" i="8"/>
  <c r="H34" i="8"/>
  <c r="P31" i="8"/>
  <c r="L31" i="8"/>
  <c r="H31" i="8"/>
  <c r="P28" i="8"/>
  <c r="L28" i="8"/>
  <c r="H28" i="8"/>
  <c r="O47" i="8"/>
  <c r="L24" i="8"/>
  <c r="K47" i="8" s="1"/>
  <c r="L41" i="8" l="1"/>
  <c r="AN4" i="4"/>
  <c r="L37" i="8"/>
  <c r="AH4" i="4"/>
  <c r="H41" i="8"/>
  <c r="H37" i="8"/>
  <c r="AG4" i="4"/>
  <c r="P37" i="8"/>
  <c r="P41" i="8"/>
  <c r="AO4" i="4"/>
  <c r="Q4" i="4" l="1"/>
  <c r="P4" i="4"/>
  <c r="O4" i="4"/>
  <c r="J4" i="4"/>
  <c r="BU4" i="4" l="1"/>
</calcChain>
</file>

<file path=xl/sharedStrings.xml><?xml version="1.0" encoding="utf-8"?>
<sst xmlns="http://schemas.openxmlformats.org/spreadsheetml/2006/main" count="707" uniqueCount="459">
  <si>
    <t>令和</t>
    <rPh sb="0" eb="2">
      <t>レイワ</t>
    </rPh>
    <phoneticPr fontId="6"/>
  </si>
  <si>
    <t>　群馬県知事　　あて</t>
    <rPh sb="1" eb="4">
      <t>グンマケン</t>
    </rPh>
    <rPh sb="4" eb="6">
      <t>チジ</t>
    </rPh>
    <phoneticPr fontId="5"/>
  </si>
  <si>
    <t>事業者番号</t>
    <rPh sb="0" eb="3">
      <t>ジギョウシャ</t>
    </rPh>
    <rPh sb="3" eb="5">
      <t>バンゴウ</t>
    </rPh>
    <phoneticPr fontId="6"/>
  </si>
  <si>
    <t>住所</t>
  </si>
  <si>
    <t>（法人にあっては、主たる事業所の所在地）</t>
  </si>
  <si>
    <t>氏名</t>
    <rPh sb="0" eb="2">
      <t>シメイ</t>
    </rPh>
    <phoneticPr fontId="6"/>
  </si>
  <si>
    <t>連絡先</t>
    <rPh sb="0" eb="3">
      <t>レンラクサキ</t>
    </rPh>
    <phoneticPr fontId="5"/>
  </si>
  <si>
    <t>担当部署</t>
    <rPh sb="0" eb="2">
      <t>タントウ</t>
    </rPh>
    <rPh sb="2" eb="4">
      <t>ブショ</t>
    </rPh>
    <phoneticPr fontId="5"/>
  </si>
  <si>
    <t>所在地</t>
    <rPh sb="0" eb="3">
      <t>ショザイチ</t>
    </rPh>
    <phoneticPr fontId="5"/>
  </si>
  <si>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</si>
  <si>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</si>
  <si>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</si>
  <si>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メールアドレス</t>
  </si>
  <si>
    <t>別紙１</t>
    <rPh sb="0" eb="2">
      <t>ベッシ</t>
    </rPh>
    <phoneticPr fontId="6"/>
  </si>
  <si>
    <t>排出区分</t>
    <rPh sb="0" eb="2">
      <t>ハイシュツ</t>
    </rPh>
    <rPh sb="2" eb="4">
      <t>クブン</t>
    </rPh>
    <phoneticPr fontId="2"/>
  </si>
  <si>
    <t>（二酸化炭素換算）</t>
    <rPh sb="1" eb="4">
      <t>ニサンカ</t>
    </rPh>
    <rPh sb="4" eb="6">
      <t>タンソ</t>
    </rPh>
    <rPh sb="6" eb="8">
      <t>カンサン</t>
    </rPh>
    <phoneticPr fontId="2"/>
  </si>
  <si>
    <t>（二酸化炭素換算）</t>
  </si>
  <si>
    <t>Ａ</t>
  </si>
  <si>
    <t>事業所等排出区分</t>
    <rPh sb="0" eb="3">
      <t>ジギョウショ</t>
    </rPh>
    <rPh sb="3" eb="4">
      <t>トウ</t>
    </rPh>
    <rPh sb="4" eb="6">
      <t>ハイシュツ</t>
    </rPh>
    <rPh sb="6" eb="8">
      <t>クブン</t>
    </rPh>
    <phoneticPr fontId="2"/>
  </si>
  <si>
    <t>ｔ</t>
  </si>
  <si>
    <t>Ｂ</t>
  </si>
  <si>
    <t>輸送車両排出区分</t>
    <rPh sb="0" eb="2">
      <t>ユソウ</t>
    </rPh>
    <rPh sb="2" eb="4">
      <t>シャリョウ</t>
    </rPh>
    <rPh sb="4" eb="6">
      <t>ハイシュツ</t>
    </rPh>
    <rPh sb="6" eb="8">
      <t>クブン</t>
    </rPh>
    <phoneticPr fontId="2"/>
  </si>
  <si>
    <t>Ｃ</t>
  </si>
  <si>
    <t>その他排出区分</t>
    <rPh sb="2" eb="3">
      <t>タ</t>
    </rPh>
    <rPh sb="3" eb="5">
      <t>ハイシュツ</t>
    </rPh>
    <rPh sb="5" eb="7">
      <t>クブン</t>
    </rPh>
    <phoneticPr fontId="2"/>
  </si>
  <si>
    <t>事業者の主たる事業の業種</t>
    <rPh sb="0" eb="3">
      <t>ジギョウシャ</t>
    </rPh>
    <rPh sb="4" eb="5">
      <t>シュ</t>
    </rPh>
    <rPh sb="7" eb="9">
      <t>ジギョウ</t>
    </rPh>
    <rPh sb="10" eb="12">
      <t>ギョウシュ</t>
    </rPh>
    <phoneticPr fontId="5"/>
  </si>
  <si>
    <t>事業概要</t>
    <phoneticPr fontId="6"/>
  </si>
  <si>
    <t>計画の基本方針</t>
    <phoneticPr fontId="6"/>
  </si>
  <si>
    <t>推進体制</t>
    <phoneticPr fontId="6"/>
  </si>
  <si>
    <t>該当する事業者要件※１</t>
    <phoneticPr fontId="6"/>
  </si>
  <si>
    <t>令和</t>
    <rPh sb="0" eb="2">
      <t>レイワ</t>
    </rPh>
    <phoneticPr fontId="5"/>
  </si>
  <si>
    <t>年度</t>
    <rPh sb="0" eb="2">
      <t>ネンド</t>
    </rPh>
    <phoneticPr fontId="6"/>
  </si>
  <si>
    <t>設備、対象、工程等</t>
    <rPh sb="0" eb="2">
      <t>セツビ</t>
    </rPh>
    <rPh sb="3" eb="5">
      <t>タイショウ</t>
    </rPh>
    <rPh sb="6" eb="8">
      <t>コウテイ</t>
    </rPh>
    <rPh sb="8" eb="9">
      <t>ナド</t>
    </rPh>
    <phoneticPr fontId="6"/>
  </si>
  <si>
    <t>計画内容</t>
    <rPh sb="0" eb="2">
      <t>ケイカク</t>
    </rPh>
    <rPh sb="2" eb="4">
      <t>ナイヨウ</t>
    </rPh>
    <phoneticPr fontId="6"/>
  </si>
  <si>
    <t>令和</t>
    <phoneticPr fontId="6"/>
  </si>
  <si>
    <t>排出合計①</t>
    <rPh sb="0" eb="2">
      <t>ハイシュツ</t>
    </rPh>
    <rPh sb="2" eb="4">
      <t>ゴウケイ</t>
    </rPh>
    <phoneticPr fontId="2"/>
  </si>
  <si>
    <t>原単位排出量　①/②</t>
    <rPh sb="0" eb="3">
      <t>ゲンタンイ</t>
    </rPh>
    <rPh sb="3" eb="6">
      <t>ハイシュツリョウ</t>
    </rPh>
    <phoneticPr fontId="6"/>
  </si>
  <si>
    <t>温室効果ガス排出量と密接な関係を持つ値②</t>
    <rPh sb="0" eb="2">
      <t>オンシツ</t>
    </rPh>
    <rPh sb="2" eb="4">
      <t>コウカ</t>
    </rPh>
    <rPh sb="6" eb="8">
      <t>ハイシュツ</t>
    </rPh>
    <rPh sb="8" eb="9">
      <t>リョウ</t>
    </rPh>
    <rPh sb="10" eb="12">
      <t>ミッセツ</t>
    </rPh>
    <rPh sb="13" eb="15">
      <t>カンケイ</t>
    </rPh>
    <rPh sb="16" eb="17">
      <t>モ</t>
    </rPh>
    <rPh sb="18" eb="19">
      <t>アタイ</t>
    </rPh>
    <phoneticPr fontId="6"/>
  </si>
  <si>
    <t>年度導入実績</t>
    <rPh sb="0" eb="2">
      <t>ネンド</t>
    </rPh>
    <rPh sb="2" eb="4">
      <t>ドウニュウ</t>
    </rPh>
    <rPh sb="4" eb="6">
      <t>ジッセキ</t>
    </rPh>
    <phoneticPr fontId="2"/>
  </si>
  <si>
    <t>年度導入目標</t>
    <rPh sb="0" eb="2">
      <t>ネンド</t>
    </rPh>
    <rPh sb="2" eb="4">
      <t>ドウニュウ</t>
    </rPh>
    <rPh sb="4" eb="6">
      <t>モクヒョウ</t>
    </rPh>
    <phoneticPr fontId="2"/>
  </si>
  <si>
    <t>大分類</t>
    <rPh sb="0" eb="3">
      <t>ダイブンルイ</t>
    </rPh>
    <phoneticPr fontId="4"/>
  </si>
  <si>
    <t>中分類</t>
    <rPh sb="0" eb="3">
      <t>チュウブンルイ</t>
    </rPh>
    <phoneticPr fontId="4"/>
  </si>
  <si>
    <t>1農業</t>
  </si>
  <si>
    <t>2林業</t>
  </si>
  <si>
    <t>3漁業（水産養殖業を除く）</t>
  </si>
  <si>
    <t>4水産養殖業</t>
  </si>
  <si>
    <t>6総合工事業</t>
  </si>
  <si>
    <t>7職別工事業(設備工事業を除く)</t>
  </si>
  <si>
    <t>8設備工事業</t>
  </si>
  <si>
    <t>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</si>
  <si>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</si>
  <si>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</si>
  <si>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</si>
  <si>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</si>
  <si>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</si>
  <si>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</si>
  <si>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</si>
  <si>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</si>
  <si>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</si>
  <si>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</si>
  <si>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</si>
  <si>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</si>
  <si>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</si>
  <si>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</si>
  <si>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</si>
  <si>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</si>
  <si>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</si>
  <si>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</si>
  <si>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</si>
  <si>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</si>
  <si>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</si>
  <si>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</si>
  <si>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</si>
  <si>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</si>
  <si>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</si>
  <si>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</si>
  <si>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</si>
  <si>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</si>
  <si>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</si>
  <si>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</si>
  <si>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</si>
  <si>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</si>
  <si>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</si>
  <si>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</si>
  <si>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</si>
  <si>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</si>
  <si>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</si>
  <si>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</si>
  <si>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</si>
  <si>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</si>
  <si>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</si>
  <si>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</si>
  <si>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</si>
  <si>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</si>
  <si>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</si>
  <si>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</si>
  <si>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</si>
  <si>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</si>
  <si>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</si>
  <si>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</si>
  <si>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</si>
  <si>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</si>
  <si>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</si>
  <si>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66補助的金融業等</t>
  </si>
  <si>
    <t>68不動産取引業</t>
  </si>
  <si>
    <t>69不動産賃貸業・管理業</t>
  </si>
  <si>
    <t>70物品賃貸業</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</si>
  <si>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</si>
  <si>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</si>
  <si>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</si>
  <si>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</si>
  <si>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</si>
  <si>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</si>
  <si>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</si>
  <si>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</si>
  <si>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</si>
  <si>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</si>
  <si>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</si>
  <si>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</si>
  <si>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</si>
  <si>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</si>
  <si>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</si>
  <si>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</si>
  <si>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</si>
  <si>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</si>
  <si>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</si>
  <si>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</si>
  <si>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</si>
  <si>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</si>
  <si>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</si>
  <si>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</si>
  <si>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</si>
  <si>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</si>
  <si>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</si>
  <si>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A農業・林業</t>
    <phoneticPr fontId="6"/>
  </si>
  <si>
    <t>C鉱業・採石業・砂利採取業</t>
    <phoneticPr fontId="6"/>
  </si>
  <si>
    <t>5鉱業・採石業・砂利採取業</t>
  </si>
  <si>
    <t>82その他の教育・学習支援業</t>
  </si>
  <si>
    <t>64貸金業・クレジットカード業等非預金信用機関</t>
  </si>
  <si>
    <t>53建築材料・鉱物・金属材料等卸売業</t>
  </si>
  <si>
    <t>65金融商品取引業・商品先物取引業</t>
  </si>
  <si>
    <t>67保険業（保険媒介代理業・保険サービス業を含む）</t>
  </si>
  <si>
    <t>B漁業</t>
    <phoneticPr fontId="6"/>
  </si>
  <si>
    <t>D建設業</t>
    <phoneticPr fontId="6"/>
  </si>
  <si>
    <t>E製造業</t>
    <phoneticPr fontId="6"/>
  </si>
  <si>
    <t>F電気・ガス・熱供給・水道業</t>
    <phoneticPr fontId="6"/>
  </si>
  <si>
    <t>G情報通信業</t>
    <phoneticPr fontId="6"/>
  </si>
  <si>
    <t>H運輸業・郵便業</t>
    <phoneticPr fontId="6"/>
  </si>
  <si>
    <t>I卸売業・小売業</t>
    <phoneticPr fontId="6"/>
  </si>
  <si>
    <t>J銀行業</t>
    <phoneticPr fontId="6"/>
  </si>
  <si>
    <t>K不動産業・物品賃貸業</t>
    <phoneticPr fontId="6"/>
  </si>
  <si>
    <t>L学術研究・専門・技術サービス業</t>
    <phoneticPr fontId="6"/>
  </si>
  <si>
    <t>71学術・開発研究機関</t>
    <phoneticPr fontId="6"/>
  </si>
  <si>
    <t>M宿泊業・飲食サービス業</t>
    <phoneticPr fontId="6"/>
  </si>
  <si>
    <t>N生活関連サービス業・娯楽業</t>
    <phoneticPr fontId="6"/>
  </si>
  <si>
    <t>O教育・学習支援業</t>
    <phoneticPr fontId="6"/>
  </si>
  <si>
    <t>P医療・福祉</t>
    <phoneticPr fontId="6"/>
  </si>
  <si>
    <t>Q複合サービス事業</t>
    <phoneticPr fontId="6"/>
  </si>
  <si>
    <t>Rサービス業等</t>
    <rPh sb="6" eb="7">
      <t>ナド</t>
    </rPh>
    <phoneticPr fontId="6"/>
  </si>
  <si>
    <t>S公務</t>
    <phoneticPr fontId="6"/>
  </si>
  <si>
    <t>その他</t>
    <rPh sb="2" eb="3">
      <t>ホカ</t>
    </rPh>
    <phoneticPr fontId="6"/>
  </si>
  <si>
    <t>温室効果ガスの排出の量等※２</t>
    <phoneticPr fontId="6"/>
  </si>
  <si>
    <t>※２：</t>
    <phoneticPr fontId="6"/>
  </si>
  <si>
    <t>「事業所等排出区分」とは群馬県内の事業所等の事業活動のためのエネルギーの使用に伴い発生する温室効果ガスを、「輸送車両排出区分」とは自動車運送事業者又は自社運搬を行う事業者が保有する、使用の本拠の位置を群馬県内とする車両の排出する温室効果ガスを、「その他排出区分」とは上記以外の群馬県内における事業所等の事業活動に伴い発生する温室効果ガスをいいます。</t>
    <phoneticPr fontId="6"/>
  </si>
  <si>
    <t>※１：</t>
    <phoneticPr fontId="6"/>
  </si>
  <si>
    <t>該当する□には、レ点を記入してください。</t>
    <phoneticPr fontId="6"/>
  </si>
  <si>
    <t>原単位あたりの温室効果ガス排出量等※３</t>
    <rPh sb="0" eb="3">
      <t>ゲンタンイ</t>
    </rPh>
    <rPh sb="7" eb="9">
      <t>オンシツ</t>
    </rPh>
    <rPh sb="9" eb="11">
      <t>コウカ</t>
    </rPh>
    <rPh sb="13" eb="16">
      <t>ハイシュツリョウ</t>
    </rPh>
    <rPh sb="16" eb="17">
      <t>ナド</t>
    </rPh>
    <phoneticPr fontId="6"/>
  </si>
  <si>
    <t>※３：</t>
    <phoneticPr fontId="6"/>
  </si>
  <si>
    <t>※４：</t>
    <phoneticPr fontId="6"/>
  </si>
  <si>
    <t>「特記事項」には、「事業活動に伴う温室効果ガスの排出の量を削減するために実施する措置」に記入したもののほかに取り組むことや過去に実施した省エネルギー対策など温室効果ガス排出削減のため実施した取組等を記入してください。</t>
    <phoneticPr fontId="6"/>
  </si>
  <si>
    <t>（単位を記入）</t>
    <rPh sb="1" eb="3">
      <t>タンイ</t>
    </rPh>
    <rPh sb="4" eb="6">
      <t>キニュウ</t>
    </rPh>
    <phoneticPr fontId="6"/>
  </si>
  <si>
    <t>（単位を記入）</t>
    <phoneticPr fontId="6"/>
  </si>
  <si>
    <t>（法人の名称）</t>
    <rPh sb="1" eb="3">
      <t>ホウジン</t>
    </rPh>
    <rPh sb="4" eb="6">
      <t>メイショウ</t>
    </rPh>
    <phoneticPr fontId="4"/>
  </si>
  <si>
    <t>（代表者の氏名）</t>
    <rPh sb="1" eb="4">
      <t>ダイヒョウシャ</t>
    </rPh>
    <rPh sb="5" eb="7">
      <t>シメイ</t>
    </rPh>
    <phoneticPr fontId="4"/>
  </si>
  <si>
    <t>「原単位当たりの温室効果ガス排出量等」欄の記入は、任意です。記入する場合、「温室効果ガス排出量と密接な関係を持つ値」には、「原単位排出量」の分母となる指標（生産数量、延べ床面積、走行距離等）の値を、「温室効果ガス排出量と密接な関係を持つ値の名称」には、その名称を記入してください。</t>
    <phoneticPr fontId="6"/>
  </si>
  <si>
    <t>提出日</t>
    <rPh sb="0" eb="3">
      <t>テイシュツビ</t>
    </rPh>
    <phoneticPr fontId="6"/>
  </si>
  <si>
    <t>提出日</t>
    <rPh sb="0" eb="3">
      <t>テイシュツビ</t>
    </rPh>
    <phoneticPr fontId="4"/>
  </si>
  <si>
    <t>令和○年○月○日</t>
    <rPh sb="0" eb="2">
      <t>レイワ</t>
    </rPh>
    <rPh sb="3" eb="4">
      <t>ネン</t>
    </rPh>
    <rPh sb="5" eb="6">
      <t>ガツ</t>
    </rPh>
    <rPh sb="7" eb="8">
      <t>ニチ</t>
    </rPh>
    <phoneticPr fontId="4"/>
  </si>
  <si>
    <t>住所</t>
    <rPh sb="0" eb="2">
      <t>ジュウショ</t>
    </rPh>
    <phoneticPr fontId="6"/>
  </si>
  <si>
    <t>法人の名称</t>
    <rPh sb="0" eb="2">
      <t>ホウジン</t>
    </rPh>
    <rPh sb="3" eb="5">
      <t>メイショウ</t>
    </rPh>
    <phoneticPr fontId="6"/>
  </si>
  <si>
    <t>大分類</t>
    <rPh sb="0" eb="3">
      <t>ダイブンルイ</t>
    </rPh>
    <phoneticPr fontId="6"/>
  </si>
  <si>
    <t>中分類</t>
    <rPh sb="0" eb="3">
      <t>チュウブンルイ</t>
    </rPh>
    <phoneticPr fontId="6"/>
  </si>
  <si>
    <t>事業概要</t>
    <rPh sb="0" eb="2">
      <t>ジギョウ</t>
    </rPh>
    <rPh sb="2" eb="4">
      <t>ガイヨウ</t>
    </rPh>
    <phoneticPr fontId="6"/>
  </si>
  <si>
    <t>担当者</t>
    <rPh sb="0" eb="3">
      <t>タントウシャ</t>
    </rPh>
    <phoneticPr fontId="6"/>
  </si>
  <si>
    <t>様式1号</t>
    <rPh sb="0" eb="2">
      <t>ヨウシキ</t>
    </rPh>
    <rPh sb="3" eb="4">
      <t>ゴウ</t>
    </rPh>
    <phoneticPr fontId="6"/>
  </si>
  <si>
    <t>事業者要件</t>
    <rPh sb="0" eb="3">
      <t>ジギョウシャ</t>
    </rPh>
    <rPh sb="3" eb="5">
      <t>ヨウケン</t>
    </rPh>
    <phoneticPr fontId="6"/>
  </si>
  <si>
    <t>①1,500kl</t>
    <phoneticPr fontId="6"/>
  </si>
  <si>
    <t>②自動車100台</t>
    <rPh sb="1" eb="4">
      <t>ジドウシャ</t>
    </rPh>
    <rPh sb="7" eb="8">
      <t>ダイ</t>
    </rPh>
    <phoneticPr fontId="6"/>
  </si>
  <si>
    <t>③3,000t</t>
    <phoneticPr fontId="6"/>
  </si>
  <si>
    <t>④その他事業者</t>
    <rPh sb="3" eb="4">
      <t>ホカ</t>
    </rPh>
    <rPh sb="4" eb="7">
      <t>ジギョウシャ</t>
    </rPh>
    <phoneticPr fontId="6"/>
  </si>
  <si>
    <t>A区分</t>
    <rPh sb="1" eb="3">
      <t>クブン</t>
    </rPh>
    <phoneticPr fontId="6"/>
  </si>
  <si>
    <t>B区分</t>
    <rPh sb="1" eb="3">
      <t>クブン</t>
    </rPh>
    <phoneticPr fontId="6"/>
  </si>
  <si>
    <t>C区分</t>
    <rPh sb="1" eb="3">
      <t>クブン</t>
    </rPh>
    <phoneticPr fontId="6"/>
  </si>
  <si>
    <t>全区分</t>
    <rPh sb="0" eb="1">
      <t>ゼン</t>
    </rPh>
    <rPh sb="1" eb="3">
      <t>クブン</t>
    </rPh>
    <phoneticPr fontId="6"/>
  </si>
  <si>
    <t>原単位の値</t>
    <rPh sb="0" eb="3">
      <t>ゲンタンイ</t>
    </rPh>
    <rPh sb="4" eb="5">
      <t>アタイ</t>
    </rPh>
    <phoneticPr fontId="6"/>
  </si>
  <si>
    <t>原単位あたり排出量</t>
    <rPh sb="0" eb="3">
      <t>ゲンタンイ</t>
    </rPh>
    <rPh sb="6" eb="9">
      <t>ハイシュツリョウ</t>
    </rPh>
    <phoneticPr fontId="6"/>
  </si>
  <si>
    <t>再生可能エネルギー</t>
    <rPh sb="0" eb="2">
      <t>サイセイ</t>
    </rPh>
    <rPh sb="2" eb="4">
      <t>カノウ</t>
    </rPh>
    <phoneticPr fontId="6"/>
  </si>
  <si>
    <t>原単位の説明</t>
    <rPh sb="0" eb="3">
      <t>ゲンタンイ</t>
    </rPh>
    <rPh sb="4" eb="6">
      <t>セツメイ</t>
    </rPh>
    <phoneticPr fontId="6"/>
  </si>
  <si>
    <t>1年目対象①</t>
    <rPh sb="1" eb="3">
      <t>ネンメ</t>
    </rPh>
    <rPh sb="3" eb="5">
      <t>タイショウ</t>
    </rPh>
    <phoneticPr fontId="6"/>
  </si>
  <si>
    <t>1年目計画内容①</t>
    <rPh sb="1" eb="3">
      <t>ネンメ</t>
    </rPh>
    <rPh sb="3" eb="5">
      <t>ケイカク</t>
    </rPh>
    <rPh sb="5" eb="7">
      <t>ナイヨウ</t>
    </rPh>
    <phoneticPr fontId="6"/>
  </si>
  <si>
    <t>1年目対象②</t>
    <rPh sb="1" eb="3">
      <t>ネンメ</t>
    </rPh>
    <rPh sb="3" eb="5">
      <t>タイショウ</t>
    </rPh>
    <phoneticPr fontId="6"/>
  </si>
  <si>
    <t>1年目計画内容②</t>
    <rPh sb="1" eb="3">
      <t>ネンメ</t>
    </rPh>
    <rPh sb="3" eb="5">
      <t>ケイカク</t>
    </rPh>
    <rPh sb="5" eb="7">
      <t>ナイヨウ</t>
    </rPh>
    <phoneticPr fontId="6"/>
  </si>
  <si>
    <t>1年目対象③</t>
    <rPh sb="1" eb="3">
      <t>ネンメ</t>
    </rPh>
    <rPh sb="3" eb="5">
      <t>タイショウ</t>
    </rPh>
    <phoneticPr fontId="6"/>
  </si>
  <si>
    <t>1年目</t>
    <rPh sb="1" eb="3">
      <t>ネンメ</t>
    </rPh>
    <phoneticPr fontId="6"/>
  </si>
  <si>
    <t>2年目</t>
    <rPh sb="1" eb="3">
      <t>ネンメ</t>
    </rPh>
    <phoneticPr fontId="6"/>
  </si>
  <si>
    <t>特記事項</t>
    <rPh sb="0" eb="2">
      <t>トッキ</t>
    </rPh>
    <rPh sb="2" eb="4">
      <t>ジコウ</t>
    </rPh>
    <phoneticPr fontId="6"/>
  </si>
  <si>
    <t>別紙１</t>
    <rPh sb="0" eb="2">
      <t>ベッシ</t>
    </rPh>
    <phoneticPr fontId="6"/>
  </si>
  <si>
    <t>識別番号</t>
  </si>
  <si>
    <t>gunma.ondanka</t>
  </si>
  <si>
    <t>エネルギーの種類</t>
    <phoneticPr fontId="5"/>
  </si>
  <si>
    <t>エネルギー使用量</t>
    <rPh sb="5" eb="8">
      <t>シヨウリョウ</t>
    </rPh>
    <phoneticPr fontId="5"/>
  </si>
  <si>
    <t>単位</t>
  </si>
  <si>
    <t>ｋｌ</t>
  </si>
  <si>
    <t>GＪ/ｋｌ</t>
  </si>
  <si>
    <t>◆表の黄色の欄に該当数値等を入力してください。</t>
    <rPh sb="1" eb="2">
      <t>ヒョウ</t>
    </rPh>
    <rPh sb="3" eb="5">
      <t>キイロ</t>
    </rPh>
    <rPh sb="6" eb="7">
      <t>ラン</t>
    </rPh>
    <rPh sb="8" eb="10">
      <t>ガイトウ</t>
    </rPh>
    <rPh sb="10" eb="12">
      <t>スウチ</t>
    </rPh>
    <rPh sb="12" eb="13">
      <t>トウ</t>
    </rPh>
    <rPh sb="14" eb="16">
      <t>ニュウリョク</t>
    </rPh>
    <phoneticPr fontId="5"/>
  </si>
  <si>
    <t>ナフサ</t>
  </si>
  <si>
    <t>灯油</t>
  </si>
  <si>
    <t>軽油</t>
  </si>
  <si>
    <t>Ａ重油</t>
  </si>
  <si>
    <t>Ｂ・Ｃ重油</t>
  </si>
  <si>
    <t>石油アスファルト</t>
  </si>
  <si>
    <t>GＪ/ｔ</t>
  </si>
  <si>
    <t>石油コークス</t>
  </si>
  <si>
    <t>石油ガス</t>
  </si>
  <si>
    <t>液化石油ガス(ＬＰＧ)</t>
  </si>
  <si>
    <t>石油系炭化水素ガス</t>
  </si>
  <si>
    <t>GＪ/千ｍ３</t>
    <phoneticPr fontId="5"/>
  </si>
  <si>
    <t>液化天然ガス(ＬＮＧ)</t>
  </si>
  <si>
    <t>その他可燃性天然ガス</t>
  </si>
  <si>
    <t>GＪ/千ｍ３</t>
  </si>
  <si>
    <t>石炭</t>
  </si>
  <si>
    <t>石炭コークス</t>
  </si>
  <si>
    <t>コールタール</t>
  </si>
  <si>
    <t>コークス炉ガス</t>
  </si>
  <si>
    <t>高炉ガス</t>
  </si>
  <si>
    <t>転炉ガス</t>
  </si>
  <si>
    <t>熱</t>
    <rPh sb="0" eb="1">
      <t>ネツ</t>
    </rPh>
    <phoneticPr fontId="5"/>
  </si>
  <si>
    <t>GＪ</t>
  </si>
  <si>
    <t>温水</t>
  </si>
  <si>
    <t>冷水</t>
  </si>
  <si>
    <t>電気</t>
    <phoneticPr fontId="5"/>
  </si>
  <si>
    <t>千ｋWh</t>
  </si>
  <si>
    <t>上記以外の買電</t>
  </si>
  <si>
    <r>
      <t>合   計</t>
    </r>
    <r>
      <rPr>
        <sz val="12"/>
        <rFont val="ＭＳ Ｐゴシック"/>
        <family val="3"/>
        <charset val="128"/>
      </rPr>
      <t/>
    </r>
    <phoneticPr fontId="5"/>
  </si>
  <si>
    <t>販売したエネルギーの量</t>
    <rPh sb="0" eb="2">
      <t>ハンバイ</t>
    </rPh>
    <rPh sb="10" eb="11">
      <t>リョウ</t>
    </rPh>
    <phoneticPr fontId="5"/>
  </si>
  <si>
    <r>
      <t xml:space="preserve">Ｃ=Ａ’-Ｂ’
</t>
    </r>
    <r>
      <rPr>
        <sz val="9"/>
        <rFont val="ＭＳ Ｐゴシック"/>
        <family val="3"/>
        <charset val="128"/>
      </rPr>
      <t>※１</t>
    </r>
    <phoneticPr fontId="5"/>
  </si>
  <si>
    <r>
      <t>排出係数
（Ｄ）</t>
    </r>
    <r>
      <rPr>
        <sz val="9"/>
        <rFont val="ＭＳ Ｐゴシック"/>
        <family val="3"/>
        <charset val="128"/>
      </rPr>
      <t>※２</t>
    </r>
    <rPh sb="0" eb="2">
      <t>ハイシュツ</t>
    </rPh>
    <rPh sb="2" eb="4">
      <t>ケイスウ</t>
    </rPh>
    <phoneticPr fontId="5"/>
  </si>
  <si>
    <r>
      <t xml:space="preserve">二酸化炭素排出量
</t>
    </r>
    <r>
      <rPr>
        <b/>
        <sz val="8"/>
        <rFont val="ＭＳ Ｐゴシック"/>
        <family val="3"/>
        <charset val="128"/>
      </rPr>
      <t>t-CO2</t>
    </r>
    <r>
      <rPr>
        <sz val="8"/>
        <rFont val="ＭＳ Ｐゴシック"/>
        <family val="3"/>
        <charset val="128"/>
      </rPr>
      <t xml:space="preserve">
</t>
    </r>
    <r>
      <rPr>
        <sz val="7.5"/>
        <rFont val="ＭＳ Ｐゴシック"/>
        <family val="3"/>
        <charset val="128"/>
      </rPr>
      <t xml:space="preserve">(Ｅ=Ｃ×Ｄ×44/12)
</t>
    </r>
    <r>
      <rPr>
        <sz val="8"/>
        <rFont val="ＭＳ Ｐゴシック"/>
        <family val="3"/>
        <charset val="128"/>
      </rPr>
      <t>※３</t>
    </r>
    <rPh sb="0" eb="3">
      <t>ニサンカ</t>
    </rPh>
    <rPh sb="3" eb="4">
      <t>スミ</t>
    </rPh>
    <rPh sb="4" eb="5">
      <t>ス</t>
    </rPh>
    <rPh sb="5" eb="6">
      <t>ハイ</t>
    </rPh>
    <rPh sb="6" eb="7">
      <t>デ</t>
    </rPh>
    <rPh sb="7" eb="8">
      <t>リョウ</t>
    </rPh>
    <phoneticPr fontId="5"/>
  </si>
  <si>
    <t>数値
（Ａ）</t>
    <phoneticPr fontId="5"/>
  </si>
  <si>
    <r>
      <t>熱量</t>
    </r>
    <r>
      <rPr>
        <b/>
        <sz val="9"/>
        <rFont val="ＭＳ Ｐゴシック"/>
        <family val="3"/>
        <charset val="128"/>
      </rPr>
      <t xml:space="preserve">GＪ
</t>
    </r>
    <r>
      <rPr>
        <sz val="9"/>
        <rFont val="ＭＳ Ｐゴシック"/>
        <family val="3"/>
        <charset val="128"/>
      </rPr>
      <t>（Ａ’）</t>
    </r>
    <phoneticPr fontId="5"/>
  </si>
  <si>
    <t>数値
（Ｂ）</t>
    <phoneticPr fontId="5"/>
  </si>
  <si>
    <r>
      <t>熱量</t>
    </r>
    <r>
      <rPr>
        <b/>
        <sz val="9"/>
        <rFont val="ＭＳ Ｐゴシック"/>
        <family val="3"/>
        <charset val="128"/>
      </rPr>
      <t xml:space="preserve">GＪ
</t>
    </r>
    <r>
      <rPr>
        <sz val="9"/>
        <rFont val="ＭＳ Ｐゴシック"/>
        <family val="3"/>
        <charset val="128"/>
      </rPr>
      <t>（Ｂ’)</t>
    </r>
    <phoneticPr fontId="5"/>
  </si>
  <si>
    <t>原油（コンデンセートを除く）</t>
  </si>
  <si>
    <t>原油のうちコンデンセート（ＮＧＬ）</t>
  </si>
  <si>
    <t>揮発油（ガソリン）</t>
  </si>
  <si>
    <t>千m3</t>
  </si>
  <si>
    <t>千ｍ3</t>
  </si>
  <si>
    <t>可燃性天然ガス</t>
  </si>
  <si>
    <t>都市ガス</t>
  </si>
  <si>
    <t>小　　計</t>
  </si>
  <si>
    <t>産業用蒸気</t>
  </si>
  <si>
    <t>産業用以外の蒸気</t>
  </si>
  <si>
    <t xml:space="preserve">電気事業者① </t>
    <phoneticPr fontId="5"/>
  </si>
  <si>
    <t>基礎係数</t>
    <rPh sb="0" eb="2">
      <t>キソ</t>
    </rPh>
    <phoneticPr fontId="5"/>
  </si>
  <si>
    <t>調整係数</t>
  </si>
  <si>
    <t>電気事業者②</t>
    <rPh sb="0" eb="2">
      <t>デンキ</t>
    </rPh>
    <rPh sb="2" eb="5">
      <t>ジギョウシャ</t>
    </rPh>
    <phoneticPr fontId="5"/>
  </si>
  <si>
    <t>電気事業者③</t>
    <rPh sb="0" eb="2">
      <t>デンキ</t>
    </rPh>
    <rPh sb="2" eb="5">
      <t>ジギョウシャ</t>
    </rPh>
    <phoneticPr fontId="5"/>
  </si>
  <si>
    <t>電気事業者④</t>
    <rPh sb="0" eb="2">
      <t>デンキ</t>
    </rPh>
    <rPh sb="2" eb="5">
      <t>ジギョウシャ</t>
    </rPh>
    <phoneticPr fontId="5"/>
  </si>
  <si>
    <t>電気事業者⑤</t>
    <rPh sb="0" eb="2">
      <t>デンキ</t>
    </rPh>
    <rPh sb="2" eb="5">
      <t>ジギョウシャ</t>
    </rPh>
    <phoneticPr fontId="5"/>
  </si>
  <si>
    <t>電気事業者⑥</t>
    <rPh sb="0" eb="2">
      <t>デンキ</t>
    </rPh>
    <rPh sb="2" eb="5">
      <t>ジギョウシャ</t>
    </rPh>
    <phoneticPr fontId="5"/>
  </si>
  <si>
    <t>その他</t>
  </si>
  <si>
    <t>自家発電</t>
  </si>
  <si>
    <t>※４</t>
  </si>
  <si>
    <t>小　　計</t>
    <rPh sb="0" eb="1">
      <t>ショウ</t>
    </rPh>
    <rPh sb="3" eb="4">
      <t>ケイ</t>
    </rPh>
    <phoneticPr fontId="5"/>
  </si>
  <si>
    <t>実排出量</t>
    <rPh sb="0" eb="1">
      <t>ジツ</t>
    </rPh>
    <rPh sb="1" eb="3">
      <t>ハイシュツ</t>
    </rPh>
    <rPh sb="3" eb="4">
      <t>リョウ</t>
    </rPh>
    <phoneticPr fontId="5"/>
  </si>
  <si>
    <t>調整後排出量</t>
    <rPh sb="0" eb="3">
      <t>チョウセイゴ</t>
    </rPh>
    <rPh sb="3" eb="6">
      <t>ハイシュツリョウ</t>
    </rPh>
    <phoneticPr fontId="5"/>
  </si>
  <si>
    <t>温室効果ガスの区分</t>
    <rPh sb="0" eb="2">
      <t>オンシツ</t>
    </rPh>
    <rPh sb="2" eb="4">
      <t>コウカ</t>
    </rPh>
    <rPh sb="7" eb="9">
      <t>クブン</t>
    </rPh>
    <phoneticPr fontId="5"/>
  </si>
  <si>
    <t>温室効果ガス排出量（CO2換算）</t>
    <rPh sb="0" eb="2">
      <t>オンシツ</t>
    </rPh>
    <rPh sb="2" eb="4">
      <t>コウカ</t>
    </rPh>
    <rPh sb="6" eb="9">
      <t>ハイシュツリョウ</t>
    </rPh>
    <rPh sb="13" eb="15">
      <t>カンサン</t>
    </rPh>
    <phoneticPr fontId="5"/>
  </si>
  <si>
    <t>二酸化炭素（CO2）</t>
    <rPh sb="0" eb="3">
      <t>ニサンカ</t>
    </rPh>
    <rPh sb="3" eb="5">
      <t>タンソ</t>
    </rPh>
    <phoneticPr fontId="5"/>
  </si>
  <si>
    <t>エネルギー起源</t>
    <rPh sb="5" eb="7">
      <t>キゲン</t>
    </rPh>
    <phoneticPr fontId="5"/>
  </si>
  <si>
    <t>実排出量</t>
    <rPh sb="0" eb="1">
      <t>ジツ</t>
    </rPh>
    <rPh sb="1" eb="4">
      <t>ハイシュツリョウ</t>
    </rPh>
    <phoneticPr fontId="5"/>
  </si>
  <si>
    <t>t-CO2</t>
    <phoneticPr fontId="5"/>
  </si>
  <si>
    <t>t-CO2</t>
  </si>
  <si>
    <t>非エネルギー起源</t>
    <rPh sb="0" eb="1">
      <t>ヒ</t>
    </rPh>
    <rPh sb="6" eb="8">
      <t>キゲン</t>
    </rPh>
    <phoneticPr fontId="5"/>
  </si>
  <si>
    <t>メタン（CH4）</t>
    <phoneticPr fontId="5"/>
  </si>
  <si>
    <t>一酸化二窒素（N2O）</t>
    <rPh sb="0" eb="3">
      <t>イッサンカ</t>
    </rPh>
    <rPh sb="3" eb="4">
      <t>2</t>
    </rPh>
    <rPh sb="4" eb="6">
      <t>チッソ</t>
    </rPh>
    <phoneticPr fontId="5"/>
  </si>
  <si>
    <t>ハイドロフルオロカーボン（HFC)</t>
    <phoneticPr fontId="5"/>
  </si>
  <si>
    <t>パーフルオロカーボン(PFC)</t>
    <phoneticPr fontId="5"/>
  </si>
  <si>
    <t>六ふっ化硫黄(SF6）</t>
    <rPh sb="0" eb="1">
      <t>ロク</t>
    </rPh>
    <rPh sb="3" eb="4">
      <t>カ</t>
    </rPh>
    <rPh sb="4" eb="6">
      <t>イオウ</t>
    </rPh>
    <phoneticPr fontId="5"/>
  </si>
  <si>
    <t>三ふっ化窒素(NF3）</t>
    <rPh sb="0" eb="1">
      <t>サン</t>
    </rPh>
    <rPh sb="3" eb="4">
      <t>カ</t>
    </rPh>
    <rPh sb="4" eb="6">
      <t>チッソ</t>
    </rPh>
    <phoneticPr fontId="5"/>
  </si>
  <si>
    <t>温室効果ガス排出量合計</t>
    <rPh sb="0" eb="2">
      <t>オンシツ</t>
    </rPh>
    <rPh sb="2" eb="4">
      <t>コウカ</t>
    </rPh>
    <rPh sb="6" eb="9">
      <t>ハイシュツリョウ</t>
    </rPh>
    <rPh sb="9" eb="11">
      <t>ゴウケイ</t>
    </rPh>
    <phoneticPr fontId="5"/>
  </si>
  <si>
    <t>調整後排出量（Ｇ）</t>
    <rPh sb="0" eb="3">
      <t>チョウセイゴ</t>
    </rPh>
    <rPh sb="3" eb="6">
      <t>ハイシュツリョウ</t>
    </rPh>
    <phoneticPr fontId="5"/>
  </si>
  <si>
    <t>※１：</t>
    <phoneticPr fontId="5"/>
  </si>
  <si>
    <t>熱についてはＣ＝Ａ－Ｂとする。自家発電はＢに－１を乗じた数値とする。</t>
    <rPh sb="0" eb="1">
      <t>ネツ</t>
    </rPh>
    <rPh sb="15" eb="17">
      <t>ジカ</t>
    </rPh>
    <rPh sb="17" eb="19">
      <t>ハツデン</t>
    </rPh>
    <rPh sb="25" eb="26">
      <t>ジョウ</t>
    </rPh>
    <rPh sb="28" eb="30">
      <t>スウチ</t>
    </rPh>
    <phoneticPr fontId="5"/>
  </si>
  <si>
    <t>※２：</t>
    <phoneticPr fontId="5"/>
  </si>
  <si>
    <t>※３：</t>
    <phoneticPr fontId="5"/>
  </si>
  <si>
    <t>電気についてはＥ＝Ｃ×Ｄとする。</t>
    <rPh sb="0" eb="2">
      <t>デンキ</t>
    </rPh>
    <phoneticPr fontId="5"/>
  </si>
  <si>
    <t>※４：</t>
    <phoneticPr fontId="5"/>
  </si>
  <si>
    <t>※５：</t>
    <phoneticPr fontId="5"/>
  </si>
  <si>
    <t>算定表</t>
    <rPh sb="0" eb="2">
      <t>サンテイ</t>
    </rPh>
    <rPh sb="2" eb="3">
      <t>ヒョウ</t>
    </rPh>
    <phoneticPr fontId="6"/>
  </si>
  <si>
    <t>実排出量</t>
    <rPh sb="0" eb="1">
      <t>ジツ</t>
    </rPh>
    <rPh sb="1" eb="4">
      <t>ハイシュツリョウ</t>
    </rPh>
    <phoneticPr fontId="6"/>
  </si>
  <si>
    <t>年度
排出実績</t>
    <rPh sb="0" eb="2">
      <t>ネンド</t>
    </rPh>
    <rPh sb="3" eb="5">
      <t>ハイシュツ</t>
    </rPh>
    <rPh sb="5" eb="7">
      <t>ジッセキ</t>
    </rPh>
    <phoneticPr fontId="2"/>
  </si>
  <si>
    <t>年度
排出目標</t>
    <rPh sb="0" eb="2">
      <t>ネンド</t>
    </rPh>
    <rPh sb="3" eb="5">
      <t>ハイシュツ</t>
    </rPh>
    <rPh sb="5" eb="7">
      <t>モクヒョウ</t>
    </rPh>
    <phoneticPr fontId="2"/>
  </si>
  <si>
    <t>ｔ</t>
    <phoneticPr fontId="6"/>
  </si>
  <si>
    <t>温室効果ガス排出量と密接な関係を持つ値の名称</t>
    <rPh sb="0" eb="2">
      <t>オンシツ</t>
    </rPh>
    <rPh sb="2" eb="4">
      <t>コウカ</t>
    </rPh>
    <rPh sb="6" eb="9">
      <t>ハイシュツリョウ</t>
    </rPh>
    <rPh sb="10" eb="12">
      <t>ミッセツ</t>
    </rPh>
    <rPh sb="13" eb="15">
      <t>カンケイ</t>
    </rPh>
    <rPh sb="16" eb="17">
      <t>モ</t>
    </rPh>
    <rPh sb="18" eb="19">
      <t>アタイ</t>
    </rPh>
    <rPh sb="20" eb="22">
      <t>メイショウ</t>
    </rPh>
    <phoneticPr fontId="6"/>
  </si>
  <si>
    <t>↓システム処理用セル（削除しないで下さい）</t>
    <rPh sb="5" eb="8">
      <t>ショリヨウ</t>
    </rPh>
    <rPh sb="11" eb="13">
      <t>サクジョ</t>
    </rPh>
    <rPh sb="17" eb="18">
      <t>クダ</t>
    </rPh>
    <phoneticPr fontId="6"/>
  </si>
  <si>
    <t>事業分類</t>
    <rPh sb="0" eb="2">
      <t>ジギョウ</t>
    </rPh>
    <rPh sb="2" eb="4">
      <t>ブンルイ</t>
    </rPh>
    <phoneticPr fontId="6"/>
  </si>
  <si>
    <t>％
削減</t>
    <rPh sb="2" eb="4">
      <t>サクゲン</t>
    </rPh>
    <phoneticPr fontId="6"/>
  </si>
  <si>
    <t>再生可能エネルギーの固定価格買取制度に基づく売電量は、「販売したエネルギーの量」の欄に記載しない（排出削減計画書又は、排出状況報告書の「特記事項」欄に記載することは可能。</t>
    <phoneticPr fontId="5"/>
  </si>
  <si>
    <t>温室効果ガス排出抑制のため、廃棄物を化石燃料に代えて燃料として使用したり、製品の製造のための原材料として使用した場合等により、排出される非エネルギー起源CO2をいう。</t>
    <rPh sb="0" eb="2">
      <t>オンシツ</t>
    </rPh>
    <rPh sb="2" eb="4">
      <t>コウカ</t>
    </rPh>
    <rPh sb="6" eb="8">
      <t>ハイシュツ</t>
    </rPh>
    <rPh sb="8" eb="10">
      <t>ヨクセイ</t>
    </rPh>
    <rPh sb="14" eb="17">
      <t>ハイキブツ</t>
    </rPh>
    <rPh sb="18" eb="20">
      <t>カセキ</t>
    </rPh>
    <rPh sb="20" eb="22">
      <t>ネンリョウ</t>
    </rPh>
    <rPh sb="23" eb="24">
      <t>ダイ</t>
    </rPh>
    <rPh sb="26" eb="28">
      <t>ネンリョウ</t>
    </rPh>
    <rPh sb="31" eb="33">
      <t>シヨウ</t>
    </rPh>
    <rPh sb="37" eb="39">
      <t>セイヒン</t>
    </rPh>
    <rPh sb="40" eb="42">
      <t>セイゾウ</t>
    </rPh>
    <rPh sb="46" eb="49">
      <t>ゲンザイリョウ</t>
    </rPh>
    <rPh sb="52" eb="54">
      <t>シヨウ</t>
    </rPh>
    <rPh sb="56" eb="58">
      <t>バアイ</t>
    </rPh>
    <rPh sb="58" eb="59">
      <t>トウ</t>
    </rPh>
    <rPh sb="63" eb="65">
      <t>ハイシュツ</t>
    </rPh>
    <rPh sb="68" eb="69">
      <t>ヒ</t>
    </rPh>
    <rPh sb="74" eb="76">
      <t>キゲン</t>
    </rPh>
    <phoneticPr fontId="5"/>
  </si>
  <si>
    <t>（新規）</t>
    <rPh sb="1" eb="3">
      <t>シンキ</t>
    </rPh>
    <phoneticPr fontId="6"/>
  </si>
  <si>
    <t>（変更）</t>
    <rPh sb="1" eb="3">
      <t>ヘンコウ</t>
    </rPh>
    <phoneticPr fontId="6"/>
  </si>
  <si>
    <t>温室効果ガス排出状況報告書</t>
    <phoneticPr fontId="6"/>
  </si>
  <si>
    <t>報告年度及び計画基準年度</t>
    <rPh sb="0" eb="2">
      <t>ホウコク</t>
    </rPh>
    <rPh sb="2" eb="4">
      <t>ネンド</t>
    </rPh>
    <rPh sb="4" eb="5">
      <t>オヨ</t>
    </rPh>
    <rPh sb="6" eb="8">
      <t>ケイカク</t>
    </rPh>
    <rPh sb="8" eb="10">
      <t>キジュン</t>
    </rPh>
    <rPh sb="10" eb="12">
      <t>ネンド</t>
    </rPh>
    <phoneticPr fontId="6"/>
  </si>
  <si>
    <t>基準年度（前年度計画）</t>
    <rPh sb="0" eb="2">
      <t>キジュン</t>
    </rPh>
    <rPh sb="2" eb="4">
      <t>ネンド</t>
    </rPh>
    <rPh sb="5" eb="8">
      <t>ゼンネンド</t>
    </rPh>
    <rPh sb="8" eb="10">
      <t>ケイカク</t>
    </rPh>
    <phoneticPr fontId="6"/>
  </si>
  <si>
    <t>年度比
削減率</t>
    <phoneticPr fontId="6"/>
  </si>
  <si>
    <t>報告書及び計画書の
提出区分</t>
    <rPh sb="0" eb="3">
      <t>ホウコクショ</t>
    </rPh>
    <rPh sb="3" eb="4">
      <t>オヨ</t>
    </rPh>
    <rPh sb="5" eb="8">
      <t>ケイカクショ</t>
    </rPh>
    <rPh sb="10" eb="12">
      <t>テイシュツ</t>
    </rPh>
    <rPh sb="12" eb="14">
      <t>クブン</t>
    </rPh>
    <phoneticPr fontId="6"/>
  </si>
  <si>
    <t>計画の実施内容</t>
    <rPh sb="0" eb="2">
      <t>ケイカク</t>
    </rPh>
    <rPh sb="3" eb="5">
      <t>ジッシ</t>
    </rPh>
    <rPh sb="5" eb="7">
      <t>ナイヨウ</t>
    </rPh>
    <phoneticPr fontId="6"/>
  </si>
  <si>
    <t>事業活動に伴う温室効果ガスの排出の量を削減するため年度ごとに実施する措置及び実施した措置（再生可能エネルギーの導入を含む）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5" eb="57">
      <t>ドウニュウ</t>
    </rPh>
    <rPh sb="58" eb="59">
      <t>フク</t>
    </rPh>
    <phoneticPr fontId="6"/>
  </si>
  <si>
    <t>ｋｇ</t>
    <phoneticPr fontId="6"/>
  </si>
  <si>
    <t>冷媒用フロンの購入量※４</t>
    <rPh sb="0" eb="3">
      <t>レイバイヨウ</t>
    </rPh>
    <rPh sb="7" eb="9">
      <t>コウニュウ</t>
    </rPh>
    <rPh sb="9" eb="10">
      <t>リョウ</t>
    </rPh>
    <phoneticPr fontId="6"/>
  </si>
  <si>
    <t>特記事項※５</t>
    <rPh sb="0" eb="2">
      <t>トッキ</t>
    </rPh>
    <rPh sb="2" eb="4">
      <t>ジコウ</t>
    </rPh>
    <phoneticPr fontId="6"/>
  </si>
  <si>
    <t>※５：</t>
    <phoneticPr fontId="6"/>
  </si>
  <si>
    <t>及び令和</t>
    <rPh sb="2" eb="4">
      <t>レイワ</t>
    </rPh>
    <phoneticPr fontId="5"/>
  </si>
  <si>
    <t>温室効果ガス排出状況報告</t>
    <phoneticPr fontId="6"/>
  </si>
  <si>
    <t>温室効果ガス排出削減計画</t>
    <phoneticPr fontId="6"/>
  </si>
  <si>
    <t>再生可能エネルギー導入状況報告</t>
    <rPh sb="0" eb="2">
      <t>サイセイ</t>
    </rPh>
    <rPh sb="2" eb="4">
      <t>カノウ</t>
    </rPh>
    <rPh sb="9" eb="11">
      <t>ドウニュウ</t>
    </rPh>
    <phoneticPr fontId="6"/>
  </si>
  <si>
    <t>再生可能エネルギー導入計画</t>
    <rPh sb="0" eb="2">
      <t>サイセイ</t>
    </rPh>
    <rPh sb="2" eb="4">
      <t>カノウ</t>
    </rPh>
    <rPh sb="9" eb="11">
      <t>ドウニュウ</t>
    </rPh>
    <phoneticPr fontId="6"/>
  </si>
  <si>
    <t>A区分R3目標</t>
    <rPh sb="1" eb="3">
      <t>クブン</t>
    </rPh>
    <rPh sb="5" eb="7">
      <t>モクヒョウ</t>
    </rPh>
    <phoneticPr fontId="6"/>
  </si>
  <si>
    <t>A区分R3実績</t>
    <rPh sb="1" eb="3">
      <t>クブン</t>
    </rPh>
    <rPh sb="5" eb="7">
      <t>ジッセキ</t>
    </rPh>
    <phoneticPr fontId="6"/>
  </si>
  <si>
    <t>A区分R4計画</t>
    <rPh sb="5" eb="7">
      <t>ケイカク</t>
    </rPh>
    <phoneticPr fontId="6"/>
  </si>
  <si>
    <t>B区分R3計画</t>
    <rPh sb="1" eb="3">
      <t>クブン</t>
    </rPh>
    <rPh sb="5" eb="7">
      <t>ケイカク</t>
    </rPh>
    <phoneticPr fontId="6"/>
  </si>
  <si>
    <t>B区分R3実績</t>
    <rPh sb="1" eb="3">
      <t>クブン</t>
    </rPh>
    <rPh sb="5" eb="7">
      <t>ジッセキ</t>
    </rPh>
    <phoneticPr fontId="6"/>
  </si>
  <si>
    <t>B区分R4計画</t>
    <rPh sb="5" eb="7">
      <t>ケイカク</t>
    </rPh>
    <phoneticPr fontId="6"/>
  </si>
  <si>
    <t>C区分R3計画</t>
    <rPh sb="1" eb="3">
      <t>クブン</t>
    </rPh>
    <rPh sb="5" eb="7">
      <t>ケイカク</t>
    </rPh>
    <phoneticPr fontId="6"/>
  </si>
  <si>
    <t>C区分目R3実績</t>
    <rPh sb="1" eb="3">
      <t>クブン</t>
    </rPh>
    <rPh sb="3" eb="4">
      <t>メ</t>
    </rPh>
    <rPh sb="6" eb="8">
      <t>ジッセキ</t>
    </rPh>
    <phoneticPr fontId="6"/>
  </si>
  <si>
    <t>C区分目R4実績</t>
    <phoneticPr fontId="6"/>
  </si>
  <si>
    <t>（全区分）R3計画</t>
    <rPh sb="1" eb="2">
      <t>ゼン</t>
    </rPh>
    <rPh sb="2" eb="4">
      <t>クブン</t>
    </rPh>
    <rPh sb="7" eb="9">
      <t>ケイカク</t>
    </rPh>
    <phoneticPr fontId="6"/>
  </si>
  <si>
    <t>（全区分）R3実績</t>
    <rPh sb="1" eb="2">
      <t>ゼン</t>
    </rPh>
    <rPh sb="2" eb="4">
      <t>クブン</t>
    </rPh>
    <rPh sb="7" eb="9">
      <t>ジッセキ</t>
    </rPh>
    <phoneticPr fontId="6"/>
  </si>
  <si>
    <t>（全区分）R4実績</t>
  </si>
  <si>
    <t>基準原単位の値(R3計画)</t>
    <rPh sb="0" eb="2">
      <t>キジュン</t>
    </rPh>
    <rPh sb="2" eb="5">
      <t>ゲンタンイ</t>
    </rPh>
    <rPh sb="6" eb="7">
      <t>アタイ</t>
    </rPh>
    <rPh sb="10" eb="12">
      <t>ケイカク</t>
    </rPh>
    <phoneticPr fontId="6"/>
  </si>
  <si>
    <t>基準原単位の値(R3報告)</t>
    <rPh sb="10" eb="12">
      <t>ホウコク</t>
    </rPh>
    <phoneticPr fontId="6"/>
  </si>
  <si>
    <t>基準原単位の値(R4計画)</t>
    <phoneticPr fontId="6"/>
  </si>
  <si>
    <t>基準原単位排出量(R3計画)</t>
    <rPh sb="0" eb="2">
      <t>キジュン</t>
    </rPh>
    <rPh sb="2" eb="5">
      <t>ゲンタンイ</t>
    </rPh>
    <rPh sb="5" eb="8">
      <t>ハイシュツリョウ</t>
    </rPh>
    <rPh sb="11" eb="13">
      <t>ケイカク</t>
    </rPh>
    <phoneticPr fontId="6"/>
  </si>
  <si>
    <t>基準原単位排出量(R3実績)</t>
    <rPh sb="11" eb="13">
      <t>ジッセキ</t>
    </rPh>
    <phoneticPr fontId="6"/>
  </si>
  <si>
    <t>基準原単位排出量(R4計画)</t>
    <rPh sb="0" eb="2">
      <t>キジュン</t>
    </rPh>
    <rPh sb="2" eb="5">
      <t>ゲンタンイ</t>
    </rPh>
    <rPh sb="5" eb="7">
      <t>ハイシュツ</t>
    </rPh>
    <rPh sb="7" eb="8">
      <t>リョウ</t>
    </rPh>
    <rPh sb="11" eb="13">
      <t>ケイカク</t>
    </rPh>
    <phoneticPr fontId="6"/>
  </si>
  <si>
    <t>原単位の説明</t>
    <phoneticPr fontId="6"/>
  </si>
  <si>
    <t>フロンの購入量</t>
    <rPh sb="4" eb="6">
      <t>コウニュウ</t>
    </rPh>
    <rPh sb="6" eb="7">
      <t>リョウ</t>
    </rPh>
    <phoneticPr fontId="6"/>
  </si>
  <si>
    <t>フロンの購入量（R2実績）</t>
    <rPh sb="4" eb="6">
      <t>コウニュウ</t>
    </rPh>
    <rPh sb="6" eb="7">
      <t>リョウ</t>
    </rPh>
    <rPh sb="10" eb="12">
      <t>ジッセキ</t>
    </rPh>
    <phoneticPr fontId="6"/>
  </si>
  <si>
    <t>フロンの購入量（R3実績）</t>
    <rPh sb="4" eb="6">
      <t>コウニュウ</t>
    </rPh>
    <rPh sb="6" eb="7">
      <t>リョウ</t>
    </rPh>
    <rPh sb="10" eb="12">
      <t>ジッセキ</t>
    </rPh>
    <phoneticPr fontId="6"/>
  </si>
  <si>
    <t>1年目実施内容①</t>
    <rPh sb="3" eb="5">
      <t>ジッシ</t>
    </rPh>
    <rPh sb="5" eb="7">
      <t>ナイヨウ</t>
    </rPh>
    <phoneticPr fontId="6"/>
  </si>
  <si>
    <t>1年目実施内容②</t>
    <rPh sb="3" eb="5">
      <t>ジッシ</t>
    </rPh>
    <rPh sb="5" eb="7">
      <t>ナイヨウ</t>
    </rPh>
    <phoneticPr fontId="6"/>
  </si>
  <si>
    <t>1年目計画内容③</t>
    <phoneticPr fontId="6"/>
  </si>
  <si>
    <t>1年目実施内容③</t>
    <rPh sb="1" eb="3">
      <t>ネンメ</t>
    </rPh>
    <rPh sb="3" eb="5">
      <t>ジッシ</t>
    </rPh>
    <rPh sb="5" eb="7">
      <t>ナイヨウ</t>
    </rPh>
    <phoneticPr fontId="6"/>
  </si>
  <si>
    <t>2年目対象①</t>
    <rPh sb="1" eb="3">
      <t>ネンメ</t>
    </rPh>
    <rPh sb="3" eb="5">
      <t>タイショウ</t>
    </rPh>
    <phoneticPr fontId="6"/>
  </si>
  <si>
    <t>2年目計画内容①</t>
    <rPh sb="1" eb="3">
      <t>ネンメ</t>
    </rPh>
    <rPh sb="3" eb="5">
      <t>ケイカク</t>
    </rPh>
    <rPh sb="5" eb="7">
      <t>ナイヨウ</t>
    </rPh>
    <phoneticPr fontId="6"/>
  </si>
  <si>
    <t>2年目対象②</t>
    <rPh sb="1" eb="3">
      <t>ネンメ</t>
    </rPh>
    <rPh sb="3" eb="5">
      <t>タイショウ</t>
    </rPh>
    <phoneticPr fontId="6"/>
  </si>
  <si>
    <t>2年目計画内容②</t>
    <rPh sb="1" eb="3">
      <t>ネンメ</t>
    </rPh>
    <rPh sb="3" eb="5">
      <t>ケイカク</t>
    </rPh>
    <rPh sb="5" eb="7">
      <t>ナイヨウ</t>
    </rPh>
    <phoneticPr fontId="6"/>
  </si>
  <si>
    <t>2年目対象③</t>
    <rPh sb="1" eb="3">
      <t>ネンメ</t>
    </rPh>
    <rPh sb="3" eb="5">
      <t>タイショウ</t>
    </rPh>
    <phoneticPr fontId="6"/>
  </si>
  <si>
    <t>2年目計画内容③</t>
    <phoneticPr fontId="6"/>
  </si>
  <si>
    <t>報告年度（令和）</t>
    <rPh sb="0" eb="2">
      <t>ホウコク</t>
    </rPh>
    <rPh sb="2" eb="4">
      <t>ネンド</t>
    </rPh>
    <rPh sb="5" eb="7">
      <t>レイワ</t>
    </rPh>
    <phoneticPr fontId="6"/>
  </si>
  <si>
    <t>新規or変更</t>
    <rPh sb="0" eb="2">
      <t>シンキ</t>
    </rPh>
    <rPh sb="4" eb="6">
      <t>ヘンコウ</t>
    </rPh>
    <phoneticPr fontId="6"/>
  </si>
  <si>
    <t>計画期間</t>
    <rPh sb="0" eb="2">
      <t>ケイカク</t>
    </rPh>
    <rPh sb="2" eb="4">
      <t>キカン</t>
    </rPh>
    <phoneticPr fontId="6"/>
  </si>
  <si>
    <t>計画目標年度（今年度）</t>
    <rPh sb="0" eb="2">
      <t>ケイカク</t>
    </rPh>
    <rPh sb="2" eb="4">
      <t>モクヒョウ</t>
    </rPh>
    <rPh sb="4" eb="6">
      <t>ネンド</t>
    </rPh>
    <rPh sb="7" eb="10">
      <t>コンネンド</t>
    </rPh>
    <phoneticPr fontId="6"/>
  </si>
  <si>
    <t>計画目標年度（前年度）</t>
    <rPh sb="0" eb="2">
      <t>ケイカク</t>
    </rPh>
    <rPh sb="2" eb="4">
      <t>モクヒョウ</t>
    </rPh>
    <rPh sb="4" eb="6">
      <t>ネンド</t>
    </rPh>
    <rPh sb="7" eb="10">
      <t>ゼンネンド</t>
    </rPh>
    <phoneticPr fontId="6"/>
  </si>
  <si>
    <t>その他事業者（任意提出等）</t>
    <rPh sb="2" eb="3">
      <t>タ</t>
    </rPh>
    <rPh sb="3" eb="6">
      <t>ジギョウシャ</t>
    </rPh>
    <rPh sb="7" eb="9">
      <t>ニンイ</t>
    </rPh>
    <rPh sb="9" eb="11">
      <t>テイシュツ</t>
    </rPh>
    <rPh sb="11" eb="12">
      <t>ナド</t>
    </rPh>
    <phoneticPr fontId="2"/>
  </si>
  <si>
    <t>別記様式第１号（第20条、第21条、第23条、第66条、第67条、第69条関係）</t>
    <rPh sb="0" eb="2">
      <t>ベッキ</t>
    </rPh>
    <rPh sb="2" eb="4">
      <t>ヨウシキ</t>
    </rPh>
    <rPh sb="4" eb="5">
      <t>ダイ</t>
    </rPh>
    <rPh sb="6" eb="7">
      <t>ゴウ</t>
    </rPh>
    <rPh sb="8" eb="9">
      <t>ダイ</t>
    </rPh>
    <rPh sb="11" eb="12">
      <t>ジョウ</t>
    </rPh>
    <rPh sb="13" eb="14">
      <t>ダイ</t>
    </rPh>
    <rPh sb="16" eb="17">
      <t>ジョウ</t>
    </rPh>
    <rPh sb="23" eb="24">
      <t>ダイ</t>
    </rPh>
    <rPh sb="26" eb="27">
      <t>ジョウ</t>
    </rPh>
    <rPh sb="28" eb="29">
      <t>ダイ</t>
    </rPh>
    <rPh sb="31" eb="32">
      <t>ジョウ</t>
    </rPh>
    <rPh sb="37" eb="39">
      <t>カンケイ</t>
    </rPh>
    <phoneticPr fontId="5"/>
  </si>
  <si>
    <t>年度排出状況報告</t>
    <phoneticPr fontId="4"/>
  </si>
  <si>
    <t>年度排出量削減計画　兼</t>
    <rPh sb="10" eb="11">
      <t>ケン</t>
    </rPh>
    <phoneticPr fontId="4"/>
  </si>
  <si>
    <t>年度再生可能エネルギー導入状況報告</t>
    <phoneticPr fontId="4"/>
  </si>
  <si>
    <t>年度再生可能エネルギー導入計画</t>
    <phoneticPr fontId="4"/>
  </si>
  <si>
    <t>％</t>
  </si>
  <si>
    <t>％</t>
    <phoneticPr fontId="6"/>
  </si>
  <si>
    <t>kwh</t>
    <phoneticPr fontId="6"/>
  </si>
  <si>
    <t>合計</t>
    <rPh sb="0" eb="2">
      <t>ゴウケイ</t>
    </rPh>
    <phoneticPr fontId="6"/>
  </si>
  <si>
    <t>小売電気事業者から供給された再エネ電気（環境価値が付加された電気）</t>
    <rPh sb="20" eb="22">
      <t>カンキョウ</t>
    </rPh>
    <rPh sb="22" eb="24">
      <t>カチ</t>
    </rPh>
    <rPh sb="25" eb="27">
      <t>フカ</t>
    </rPh>
    <rPh sb="30" eb="32">
      <t>デンキ</t>
    </rPh>
    <phoneticPr fontId="6"/>
  </si>
  <si>
    <t>自ら再エネ電力証書の購入し、環境価値が付加された電気</t>
    <rPh sb="0" eb="1">
      <t>ミズカ</t>
    </rPh>
    <rPh sb="19" eb="21">
      <t>フカ</t>
    </rPh>
    <phoneticPr fontId="6"/>
  </si>
  <si>
    <t>再生可能エネルギーの導入状況</t>
    <rPh sb="0" eb="2">
      <t>サイセイ</t>
    </rPh>
    <rPh sb="2" eb="4">
      <t>カノウ</t>
    </rPh>
    <rPh sb="10" eb="12">
      <t>ドウニュウ</t>
    </rPh>
    <rPh sb="12" eb="14">
      <t>ジョウキョウ</t>
    </rPh>
    <phoneticPr fontId="6"/>
  </si>
  <si>
    <t>再エネ設備から得られた電気（自己保有、他者保有含む）</t>
    <rPh sb="0" eb="1">
      <t>サイ</t>
    </rPh>
    <rPh sb="3" eb="5">
      <t>セツビ</t>
    </rPh>
    <rPh sb="7" eb="8">
      <t>エ</t>
    </rPh>
    <rPh sb="11" eb="13">
      <t>デンキ</t>
    </rPh>
    <rPh sb="14" eb="16">
      <t>ジコ</t>
    </rPh>
    <rPh sb="16" eb="18">
      <t>ホユウ</t>
    </rPh>
    <rPh sb="19" eb="21">
      <t>タシャ</t>
    </rPh>
    <rPh sb="21" eb="23">
      <t>ホユウ</t>
    </rPh>
    <rPh sb="23" eb="24">
      <t>フク</t>
    </rPh>
    <phoneticPr fontId="6"/>
  </si>
  <si>
    <t>　2050年に向けた「ぐんま５つのゼロ宣言」実現条例第20条第１項（第21条において準用する場合を含む。）、第23条、第66条第1項（第67条において準用する場合を含む。）及び第69条の規定により、別紙のとおり提出します。</t>
    <rPh sb="5" eb="6">
      <t>ネン</t>
    </rPh>
    <rPh sb="7" eb="8">
      <t>ム</t>
    </rPh>
    <rPh sb="19" eb="21">
      <t>センゲン</t>
    </rPh>
    <rPh sb="22" eb="24">
      <t>ジツゲン</t>
    </rPh>
    <rPh sb="54" eb="55">
      <t>ダイ</t>
    </rPh>
    <rPh sb="83" eb="85">
      <t>ベッシサダ</t>
    </rPh>
    <rPh sb="86" eb="87">
      <t>オヨ</t>
    </rPh>
    <phoneticPr fontId="6"/>
  </si>
  <si>
    <t>再エネ設備(R3計画)</t>
    <rPh sb="0" eb="1">
      <t>サイ</t>
    </rPh>
    <rPh sb="3" eb="5">
      <t>セツビ</t>
    </rPh>
    <rPh sb="8" eb="10">
      <t>ケイカク</t>
    </rPh>
    <phoneticPr fontId="6"/>
  </si>
  <si>
    <t>再エネ設備(R4計画)</t>
    <rPh sb="0" eb="1">
      <t>サイ</t>
    </rPh>
    <rPh sb="3" eb="5">
      <t>セツビ</t>
    </rPh>
    <rPh sb="8" eb="10">
      <t>ケイカク</t>
    </rPh>
    <phoneticPr fontId="6"/>
  </si>
  <si>
    <t>再エネ設備(R3実績)</t>
    <rPh sb="0" eb="1">
      <t>サイ</t>
    </rPh>
    <rPh sb="3" eb="5">
      <t>セツビ</t>
    </rPh>
    <rPh sb="8" eb="10">
      <t>ジッセキ</t>
    </rPh>
    <phoneticPr fontId="6"/>
  </si>
  <si>
    <t>小売電気(R4計画)</t>
    <rPh sb="0" eb="2">
      <t>コウリ</t>
    </rPh>
    <rPh sb="2" eb="4">
      <t>デンキ</t>
    </rPh>
    <phoneticPr fontId="6"/>
  </si>
  <si>
    <t>小売電気(R3計画)</t>
    <rPh sb="0" eb="2">
      <t>コウリ</t>
    </rPh>
    <rPh sb="2" eb="4">
      <t>デンキ</t>
    </rPh>
    <phoneticPr fontId="6"/>
  </si>
  <si>
    <t>小売電気(R3実績)</t>
    <rPh sb="0" eb="2">
      <t>コウリ</t>
    </rPh>
    <rPh sb="2" eb="4">
      <t>デンキ</t>
    </rPh>
    <rPh sb="7" eb="9">
      <t>ジッセキ</t>
    </rPh>
    <phoneticPr fontId="6"/>
  </si>
  <si>
    <t>証書(R3計画)</t>
    <rPh sb="0" eb="2">
      <t>ショウショ</t>
    </rPh>
    <rPh sb="5" eb="7">
      <t>ケイカク</t>
    </rPh>
    <phoneticPr fontId="6"/>
  </si>
  <si>
    <t>証書(R4計画)</t>
    <rPh sb="0" eb="2">
      <t>ショウショ</t>
    </rPh>
    <rPh sb="5" eb="7">
      <t>ケイカク</t>
    </rPh>
    <phoneticPr fontId="6"/>
  </si>
  <si>
    <t>証書(R3実績)</t>
    <rPh sb="0" eb="2">
      <t>ショウショ</t>
    </rPh>
    <rPh sb="5" eb="7">
      <t>ジッセキ</t>
    </rPh>
    <phoneticPr fontId="6"/>
  </si>
  <si>
    <t>合計（R3計画）</t>
    <rPh sb="0" eb="2">
      <t>ゴウケイ</t>
    </rPh>
    <rPh sb="5" eb="7">
      <t>ケイカク</t>
    </rPh>
    <phoneticPr fontId="6"/>
  </si>
  <si>
    <t>合計（R3実績）</t>
    <rPh sb="0" eb="2">
      <t>ゴウケイ</t>
    </rPh>
    <rPh sb="5" eb="7">
      <t>ジッセキ</t>
    </rPh>
    <phoneticPr fontId="6"/>
  </si>
  <si>
    <t>合計（R4計画）</t>
    <rPh sb="0" eb="2">
      <t>ゴウケイ</t>
    </rPh>
    <rPh sb="5" eb="7">
      <t>ケイカク</t>
    </rPh>
    <phoneticPr fontId="6"/>
  </si>
  <si>
    <t>2050年に向けた「ぐんま５つのゼロ宣言」実現条例施行規則第５条第１号該当事業者（燃料並びに他人から供給された熱及び電気を原油に換算して1,500キロリットル/年以上使用する事業者）</t>
    <phoneticPr fontId="6"/>
  </si>
  <si>
    <t>2050年に向けた「ぐんま５つのゼロ宣言」実現条例施行規則第５条第２号又は第３号該当事業者（トラック、バス又はタクシーを100台以上保有する事業者）</t>
    <rPh sb="55" eb="56">
      <t>マタ</t>
    </rPh>
    <phoneticPr fontId="2"/>
  </si>
  <si>
    <t>2050年に向けた「ぐんま５つのゼロ宣言」実現条例施行規則第５条第４号該当事業者（その他の温室効果ガスの大量排出事業者（二酸化炭素に換算して3,000トン/年以上））</t>
    <rPh sb="25" eb="27">
      <t>セコウ</t>
    </rPh>
    <rPh sb="27" eb="29">
      <t>キソク</t>
    </rPh>
    <rPh sb="29" eb="30">
      <t>ダイ</t>
    </rPh>
    <rPh sb="31" eb="32">
      <t>ジョウ</t>
    </rPh>
    <rPh sb="32" eb="33">
      <t>ダイ</t>
    </rPh>
    <rPh sb="34" eb="35">
      <t>ゴウ</t>
    </rPh>
    <rPh sb="35" eb="37">
      <t>ガイトウ</t>
    </rPh>
    <rPh sb="37" eb="40">
      <t>ジギョウシャ</t>
    </rPh>
    <rPh sb="43" eb="44">
      <t>タ</t>
    </rPh>
    <rPh sb="45" eb="47">
      <t>オンシツ</t>
    </rPh>
    <rPh sb="47" eb="49">
      <t>コウカ</t>
    </rPh>
    <rPh sb="52" eb="54">
      <t>タイリョウ</t>
    </rPh>
    <rPh sb="54" eb="56">
      <t>ハイシュツ</t>
    </rPh>
    <rPh sb="56" eb="59">
      <t>ジギョウシャ</t>
    </rPh>
    <rPh sb="60" eb="63">
      <t>ニサンカ</t>
    </rPh>
    <rPh sb="63" eb="65">
      <t>タンソ</t>
    </rPh>
    <rPh sb="66" eb="68">
      <t>カンサン</t>
    </rPh>
    <rPh sb="78" eb="79">
      <t>ネン</t>
    </rPh>
    <rPh sb="79" eb="81">
      <t>イジョウ</t>
    </rPh>
    <phoneticPr fontId="2"/>
  </si>
  <si>
    <t>E製造業</t>
  </si>
  <si>
    <t>グリーンイノベーション推進課</t>
    <rPh sb="11" eb="14">
      <t>スイシンカ</t>
    </rPh>
    <phoneticPr fontId="4"/>
  </si>
  <si>
    <t>群馬　次郎</t>
    <rPh sb="0" eb="2">
      <t>グンマ</t>
    </rPh>
    <rPh sb="3" eb="5">
      <t>ジロウ</t>
    </rPh>
    <phoneticPr fontId="4"/>
  </si>
  <si>
    <t>027-226-2817</t>
    <phoneticPr fontId="4"/>
  </si>
  <si>
    <t>群馬県○○市○○町○ー○ー○</t>
    <rPh sb="0" eb="3">
      <t>グンマケン</t>
    </rPh>
    <rPh sb="5" eb="6">
      <t>シ</t>
    </rPh>
    <rPh sb="8" eb="9">
      <t>マチ</t>
    </rPh>
    <phoneticPr fontId="4"/>
  </si>
  <si>
    <t>群馬県庁株式会社</t>
    <rPh sb="0" eb="2">
      <t>グンマ</t>
    </rPh>
    <rPh sb="2" eb="4">
      <t>ケンチョウ</t>
    </rPh>
    <rPh sb="4" eb="6">
      <t>カブシキ</t>
    </rPh>
    <rPh sb="6" eb="8">
      <t>カイシャ</t>
    </rPh>
    <phoneticPr fontId="4"/>
  </si>
  <si>
    <t>群馬　太郎</t>
    <rPh sb="0" eb="2">
      <t>グンマ</t>
    </rPh>
    <rPh sb="3" eb="5">
      <t>タロウ</t>
    </rPh>
    <phoneticPr fontId="4"/>
  </si>
  <si>
    <t>（上記住所と異なる場合）</t>
    <phoneticPr fontId="4"/>
  </si>
  <si>
    <t>○○○○○@○○○○</t>
    <phoneticPr fontId="4"/>
  </si>
  <si>
    <t>空調・住宅関連機器の製造</t>
    <phoneticPr fontId="4"/>
  </si>
  <si>
    <t>前年度比で温室効果ガス排出量を5％以上削減する。</t>
    <rPh sb="0" eb="3">
      <t>ゼンネンド</t>
    </rPh>
    <rPh sb="3" eb="4">
      <t>ヒ</t>
    </rPh>
    <phoneticPr fontId="6"/>
  </si>
  <si>
    <t>代表取締役を本部長とする地球温暖化対策本部会議において、各部署の取組の進捗管理を実施する。</t>
    <rPh sb="28" eb="31">
      <t>カクブショ</t>
    </rPh>
    <rPh sb="32" eb="34">
      <t>トリクミ</t>
    </rPh>
    <phoneticPr fontId="6"/>
  </si>
  <si>
    <t>○○○○</t>
    <phoneticPr fontId="4"/>
  </si>
  <si>
    <t>太陽光発電等の再生可能エネルギーを導入する。</t>
    <rPh sb="0" eb="3">
      <t>タイヨウコウ</t>
    </rPh>
    <rPh sb="3" eb="5">
      <t>ハツデン</t>
    </rPh>
    <rPh sb="5" eb="6">
      <t>トウ</t>
    </rPh>
    <rPh sb="7" eb="9">
      <t>サイセイ</t>
    </rPh>
    <rPh sb="9" eb="11">
      <t>カノウ</t>
    </rPh>
    <rPh sb="17" eb="19">
      <t>ドウニュウ</t>
    </rPh>
    <phoneticPr fontId="6"/>
  </si>
  <si>
    <t>設備</t>
    <rPh sb="0" eb="2">
      <t>セツビ</t>
    </rPh>
    <phoneticPr fontId="6"/>
  </si>
  <si>
    <t>体制の整備</t>
    <rPh sb="0" eb="2">
      <t>タイセイ</t>
    </rPh>
    <rPh sb="3" eb="5">
      <t>セイビ</t>
    </rPh>
    <phoneticPr fontId="6"/>
  </si>
  <si>
    <t>空調設備</t>
    <rPh sb="0" eb="2">
      <t>クウチョウ</t>
    </rPh>
    <rPh sb="2" eb="4">
      <t>セツビ</t>
    </rPh>
    <phoneticPr fontId="6"/>
  </si>
  <si>
    <t>環境マネジメントシステムの導入</t>
    <rPh sb="0" eb="2">
      <t>カンキョウ</t>
    </rPh>
    <rPh sb="13" eb="15">
      <t>ドウニュウ</t>
    </rPh>
    <phoneticPr fontId="6"/>
  </si>
  <si>
    <t>照明設備</t>
    <rPh sb="0" eb="2">
      <t>ショウメイ</t>
    </rPh>
    <rPh sb="2" eb="4">
      <t>セツビ</t>
    </rPh>
    <phoneticPr fontId="6"/>
  </si>
  <si>
    <t>照明のLED化</t>
    <rPh sb="0" eb="2">
      <t>ショウメイ</t>
    </rPh>
    <rPh sb="6" eb="7">
      <t>カ</t>
    </rPh>
    <phoneticPr fontId="6"/>
  </si>
  <si>
    <t>空調温度の適正な管理を行う。</t>
    <rPh sb="0" eb="2">
      <t>クウチョウ</t>
    </rPh>
    <rPh sb="2" eb="4">
      <t>オンド</t>
    </rPh>
    <rPh sb="5" eb="7">
      <t>テキセイ</t>
    </rPh>
    <rPh sb="8" eb="10">
      <t>カンリ</t>
    </rPh>
    <rPh sb="11" eb="12">
      <t>オコナ</t>
    </rPh>
    <phoneticPr fontId="6"/>
  </si>
  <si>
    <t>環境マネジメントシステムを導入し、第三者機関のチェックによる信頼性の高い仕組みを整備した。</t>
    <rPh sb="0" eb="2">
      <t>カンキョウ</t>
    </rPh>
    <rPh sb="13" eb="15">
      <t>ドウニュウ</t>
    </rPh>
    <rPh sb="17" eb="20">
      <t>ダイサンシャ</t>
    </rPh>
    <rPh sb="20" eb="22">
      <t>キカン</t>
    </rPh>
    <rPh sb="30" eb="33">
      <t>シンライセイ</t>
    </rPh>
    <rPh sb="34" eb="35">
      <t>タカ</t>
    </rPh>
    <rPh sb="36" eb="38">
      <t>シク</t>
    </rPh>
    <rPh sb="40" eb="42">
      <t>セイビ</t>
    </rPh>
    <phoneticPr fontId="6"/>
  </si>
  <si>
    <t>室温は夏２８℃、冬１９℃目安になるよう室温管理を行った。</t>
    <rPh sb="19" eb="21">
      <t>シツオン</t>
    </rPh>
    <rPh sb="21" eb="23">
      <t>カンリ</t>
    </rPh>
    <rPh sb="24" eb="25">
      <t>オコナ</t>
    </rPh>
    <phoneticPr fontId="6"/>
  </si>
  <si>
    <t>計画に沿ってLED化を行った。</t>
    <rPh sb="0" eb="2">
      <t>ケイカク</t>
    </rPh>
    <rPh sb="3" eb="4">
      <t>ソ</t>
    </rPh>
    <rPh sb="9" eb="10">
      <t>カ</t>
    </rPh>
    <rPh sb="11" eb="12">
      <t>オコナ</t>
    </rPh>
    <phoneticPr fontId="6"/>
  </si>
  <si>
    <t>エネルギー使用の管理</t>
    <rPh sb="5" eb="7">
      <t>シヨウ</t>
    </rPh>
    <rPh sb="8" eb="10">
      <t>カンリ</t>
    </rPh>
    <phoneticPr fontId="6"/>
  </si>
  <si>
    <t>エネルギー使用について燃・季節・月等の使用量を把握し、過去のデータとの比較、分析ができるように管理する。</t>
    <rPh sb="5" eb="7">
      <t>シヨウ</t>
    </rPh>
    <rPh sb="11" eb="12">
      <t>ネン</t>
    </rPh>
    <rPh sb="13" eb="15">
      <t>キセツ</t>
    </rPh>
    <rPh sb="16" eb="17">
      <t>ツキ</t>
    </rPh>
    <rPh sb="17" eb="18">
      <t>トウ</t>
    </rPh>
    <rPh sb="19" eb="22">
      <t>シヨウリョウ</t>
    </rPh>
    <rPh sb="23" eb="25">
      <t>ハアク</t>
    </rPh>
    <rPh sb="27" eb="29">
      <t>カコ</t>
    </rPh>
    <rPh sb="35" eb="37">
      <t>ヒカク</t>
    </rPh>
    <rPh sb="38" eb="40">
      <t>ブンセキ</t>
    </rPh>
    <rPh sb="47" eb="49">
      <t>カンリ</t>
    </rPh>
    <phoneticPr fontId="6"/>
  </si>
  <si>
    <t>電気の排出係数は、環境大臣及び経済産業大臣が公表する電気事業者ごとの排出係数（上段の基礎係数には「基礎排出係数」を、下段の調整係数には「調整後排出係数」を記入。指針「参考」参照。）を使用すること。また、電気事業者以外から供給された電気を使用している場合には電気事業者ごとの排出係数に相当する排出係数で、実測等に基づく適切な排出係数を使用すること。なお、これらの方法で算定できない場合は、環境大臣及び経済産業大臣が公表する代替値を使用すること。
「電気事業者①～⑥」は、契約している電力会社毎に係数を入力すること。</t>
    <rPh sb="0" eb="2">
      <t>デンキ</t>
    </rPh>
    <rPh sb="3" eb="5">
      <t>ハイシュツ</t>
    </rPh>
    <rPh sb="5" eb="7">
      <t>ケイスウ</t>
    </rPh>
    <rPh sb="9" eb="11">
      <t>カンキョウ</t>
    </rPh>
    <rPh sb="11" eb="13">
      <t>ダイジン</t>
    </rPh>
    <rPh sb="13" eb="14">
      <t>オヨ</t>
    </rPh>
    <rPh sb="15" eb="17">
      <t>ケイザイ</t>
    </rPh>
    <rPh sb="17" eb="19">
      <t>サンギョウ</t>
    </rPh>
    <rPh sb="19" eb="21">
      <t>ダイジン</t>
    </rPh>
    <rPh sb="22" eb="24">
      <t>コウヒョウ</t>
    </rPh>
    <rPh sb="26" eb="28">
      <t>デンキ</t>
    </rPh>
    <rPh sb="28" eb="31">
      <t>ジギョウシャ</t>
    </rPh>
    <rPh sb="34" eb="36">
      <t>ハイシュツ</t>
    </rPh>
    <rPh sb="36" eb="38">
      <t>ケイスウ</t>
    </rPh>
    <rPh sb="39" eb="41">
      <t>ジョウダン</t>
    </rPh>
    <rPh sb="42" eb="44">
      <t>キソ</t>
    </rPh>
    <rPh sb="44" eb="46">
      <t>ケイスウ</t>
    </rPh>
    <rPh sb="49" eb="51">
      <t>キソ</t>
    </rPh>
    <rPh sb="51" eb="53">
      <t>ハイシュツ</t>
    </rPh>
    <rPh sb="53" eb="55">
      <t>ケイスウ</t>
    </rPh>
    <rPh sb="58" eb="60">
      <t>カダン</t>
    </rPh>
    <rPh sb="61" eb="63">
      <t>チョウセイ</t>
    </rPh>
    <rPh sb="63" eb="65">
      <t>ケイスウ</t>
    </rPh>
    <rPh sb="68" eb="71">
      <t>チョウセイゴ</t>
    </rPh>
    <rPh sb="71" eb="73">
      <t>ハイシュツ</t>
    </rPh>
    <rPh sb="73" eb="75">
      <t>ケイスウ</t>
    </rPh>
    <rPh sb="77" eb="79">
      <t>キニュウ</t>
    </rPh>
    <rPh sb="80" eb="82">
      <t>シシン</t>
    </rPh>
    <rPh sb="83" eb="85">
      <t>サンコウ</t>
    </rPh>
    <rPh sb="86" eb="88">
      <t>サンショウ</t>
    </rPh>
    <rPh sb="91" eb="93">
      <t>シヨウ</t>
    </rPh>
    <rPh sb="101" eb="103">
      <t>デンキ</t>
    </rPh>
    <rPh sb="103" eb="106">
      <t>ジギョウシャ</t>
    </rPh>
    <rPh sb="106" eb="108">
      <t>イガイ</t>
    </rPh>
    <rPh sb="110" eb="112">
      <t>キョウキュウ</t>
    </rPh>
    <rPh sb="115" eb="117">
      <t>デンキ</t>
    </rPh>
    <rPh sb="118" eb="120">
      <t>シヨウ</t>
    </rPh>
    <rPh sb="124" eb="126">
      <t>バアイ</t>
    </rPh>
    <rPh sb="128" eb="130">
      <t>デンキ</t>
    </rPh>
    <rPh sb="130" eb="133">
      <t>ジギョウシャ</t>
    </rPh>
    <rPh sb="136" eb="138">
      <t>ハイシュツ</t>
    </rPh>
    <rPh sb="141" eb="143">
      <t>ソウトウ</t>
    </rPh>
    <rPh sb="145" eb="147">
      <t>ハイシュツ</t>
    </rPh>
    <rPh sb="147" eb="149">
      <t>ケイスウ</t>
    </rPh>
    <rPh sb="151" eb="153">
      <t>ジッソク</t>
    </rPh>
    <rPh sb="153" eb="154">
      <t>トウ</t>
    </rPh>
    <rPh sb="155" eb="156">
      <t>モト</t>
    </rPh>
    <rPh sb="158" eb="160">
      <t>テキセツ</t>
    </rPh>
    <rPh sb="161" eb="163">
      <t>ハイシュツ</t>
    </rPh>
    <rPh sb="163" eb="165">
      <t>ケイスウ</t>
    </rPh>
    <rPh sb="166" eb="168">
      <t>シヨウ</t>
    </rPh>
    <rPh sb="180" eb="182">
      <t>ホウホウ</t>
    </rPh>
    <rPh sb="183" eb="185">
      <t>サンテイ</t>
    </rPh>
    <rPh sb="189" eb="191">
      <t>バアイ</t>
    </rPh>
    <rPh sb="193" eb="195">
      <t>カンキョウ</t>
    </rPh>
    <rPh sb="195" eb="197">
      <t>ダイジン</t>
    </rPh>
    <rPh sb="197" eb="198">
      <t>オヨ</t>
    </rPh>
    <rPh sb="199" eb="203">
      <t>ケイザイサンギョウ</t>
    </rPh>
    <rPh sb="203" eb="205">
      <t>ダイジン</t>
    </rPh>
    <rPh sb="206" eb="208">
      <t>コウヒョウ</t>
    </rPh>
    <rPh sb="223" eb="225">
      <t>デンキ</t>
    </rPh>
    <rPh sb="225" eb="228">
      <t>ジギョウシャ</t>
    </rPh>
    <rPh sb="244" eb="245">
      <t>ゴト</t>
    </rPh>
    <rPh sb="246" eb="248">
      <t>ケイスウ</t>
    </rPh>
    <rPh sb="249" eb="251">
      <t>ニュウリョク</t>
    </rPh>
    <phoneticPr fontId="5"/>
  </si>
  <si>
    <t>t-CO5</t>
  </si>
  <si>
    <t>t-CO4</t>
  </si>
  <si>
    <t>t-CO3</t>
  </si>
  <si>
    <r>
      <t>うち　廃棄物の原燃料使用（Ｆ）</t>
    </r>
    <r>
      <rPr>
        <sz val="9"/>
        <rFont val="ＭＳ Ｐゴシック"/>
        <family val="3"/>
        <charset val="128"/>
      </rPr>
      <t>※９</t>
    </r>
    <r>
      <rPr>
        <sz val="11"/>
        <color theme="1"/>
        <rFont val="游ゴシック"/>
        <family val="2"/>
        <charset val="128"/>
        <scheme val="minor"/>
      </rPr>
      <t/>
    </r>
    <rPh sb="3" eb="6">
      <t>ハイキブツ</t>
    </rPh>
    <rPh sb="7" eb="10">
      <t>ゲンネンリョウ</t>
    </rPh>
    <rPh sb="10" eb="12">
      <t>シヨウ</t>
    </rPh>
    <phoneticPr fontId="5"/>
  </si>
  <si>
    <t>調整後</t>
    <rPh sb="0" eb="3">
      <t>チョウセイゴ</t>
    </rPh>
    <phoneticPr fontId="6"/>
  </si>
  <si>
    <t>基礎</t>
    <rPh sb="0" eb="2">
      <t>キソ</t>
    </rPh>
    <phoneticPr fontId="6"/>
  </si>
  <si>
    <t>千ｍ3</t>
    <phoneticPr fontId="6"/>
  </si>
  <si>
    <t>（　　　　　）</t>
    <phoneticPr fontId="6"/>
  </si>
  <si>
    <t>調整係数</t>
    <rPh sb="0" eb="2">
      <t>チョウセイ</t>
    </rPh>
    <rPh sb="2" eb="4">
      <t>ケイスウ</t>
    </rPh>
    <phoneticPr fontId="6"/>
  </si>
  <si>
    <t>基礎係数</t>
    <rPh sb="0" eb="2">
      <t>キソ</t>
    </rPh>
    <rPh sb="2" eb="4">
      <t>ケイスウ</t>
    </rPh>
    <phoneticPr fontId="6"/>
  </si>
  <si>
    <t>その他の燃料等</t>
    <phoneticPr fontId="6"/>
  </si>
  <si>
    <t>GJ/kl</t>
    <phoneticPr fontId="6"/>
  </si>
  <si>
    <t>ｋｌ</t>
    <phoneticPr fontId="6"/>
  </si>
  <si>
    <t>廃ブラスチック類から製造された燃料炭化水素油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6"/>
  </si>
  <si>
    <t>廃油（植物性のもの及び動物性のものを除く）、廃油（植物性のもの及び動物性のものを除く）から製造された燃料炭化水素油</t>
    <rPh sb="0" eb="2">
      <t>ハイユ</t>
    </rPh>
    <rPh sb="3" eb="6">
      <t>ショクブツセイ</t>
    </rPh>
    <rPh sb="9" eb="10">
      <t>オヨ</t>
    </rPh>
    <rPh sb="11" eb="14">
      <t>ドウブツセイ</t>
    </rPh>
    <rPh sb="18" eb="19">
      <t>ノゾ</t>
    </rPh>
    <rPh sb="22" eb="24">
      <t>ハイユ</t>
    </rPh>
    <rPh sb="45" eb="47">
      <t>セイゾウ</t>
    </rPh>
    <rPh sb="50" eb="52">
      <t>ネンリョウ</t>
    </rPh>
    <rPh sb="52" eb="54">
      <t>タンカ</t>
    </rPh>
    <rPh sb="54" eb="56">
      <t>スイソ</t>
    </rPh>
    <rPh sb="56" eb="57">
      <t>アブラ</t>
    </rPh>
    <phoneticPr fontId="6"/>
  </si>
  <si>
    <t>廃プラスチック類（産業廃棄物）</t>
    <rPh sb="0" eb="1">
      <t>ハイ</t>
    </rPh>
    <rPh sb="7" eb="8">
      <t>ルイ</t>
    </rPh>
    <rPh sb="9" eb="11">
      <t>サンギョウ</t>
    </rPh>
    <rPh sb="11" eb="14">
      <t>ハイキブツ</t>
    </rPh>
    <phoneticPr fontId="6"/>
  </si>
  <si>
    <t>廃プラスチック類（一般廃棄物）</t>
    <rPh sb="0" eb="1">
      <t>ハイ</t>
    </rPh>
    <rPh sb="7" eb="8">
      <t>ルイ</t>
    </rPh>
    <rPh sb="9" eb="11">
      <t>イッパン</t>
    </rPh>
    <rPh sb="11" eb="14">
      <t>ハイキブツ</t>
    </rPh>
    <phoneticPr fontId="6"/>
  </si>
  <si>
    <t>廃タイヤ</t>
    <rPh sb="0" eb="1">
      <t>ハイ</t>
    </rPh>
    <phoneticPr fontId="6"/>
  </si>
  <si>
    <t>RPF</t>
    <phoneticPr fontId="6"/>
  </si>
  <si>
    <t>RDF</t>
    <phoneticPr fontId="6"/>
  </si>
  <si>
    <t>発電用高炉ガス</t>
    <phoneticPr fontId="6"/>
  </si>
  <si>
    <t>輸入無煙炭</t>
    <rPh sb="0" eb="2">
      <t>ユニュウ</t>
    </rPh>
    <phoneticPr fontId="6"/>
  </si>
  <si>
    <t>国産一般炭</t>
    <rPh sb="0" eb="2">
      <t>コクサン</t>
    </rPh>
    <rPh sb="2" eb="4">
      <t>イッパン</t>
    </rPh>
    <rPh sb="4" eb="5">
      <t>スミ</t>
    </rPh>
    <phoneticPr fontId="6"/>
  </si>
  <si>
    <t>輸入一般炭</t>
    <rPh sb="0" eb="2">
      <t>ユニュウ</t>
    </rPh>
    <rPh sb="2" eb="4">
      <t>イッパン</t>
    </rPh>
    <rPh sb="4" eb="5">
      <t>スミ</t>
    </rPh>
    <phoneticPr fontId="6"/>
  </si>
  <si>
    <t>吹込用原料炭</t>
    <rPh sb="0" eb="1">
      <t>フ</t>
    </rPh>
    <rPh sb="1" eb="2">
      <t>コ</t>
    </rPh>
    <rPh sb="2" eb="3">
      <t>ヨウ</t>
    </rPh>
    <rPh sb="3" eb="5">
      <t>ゲンリョウ</t>
    </rPh>
    <rPh sb="5" eb="6">
      <t>スミ</t>
    </rPh>
    <phoneticPr fontId="6"/>
  </si>
  <si>
    <t>コークス用原料炭</t>
    <rPh sb="4" eb="5">
      <t>ヨウ</t>
    </rPh>
    <rPh sb="5" eb="7">
      <t>ゲンリョウ</t>
    </rPh>
    <rPh sb="7" eb="8">
      <t>スミ</t>
    </rPh>
    <phoneticPr fontId="6"/>
  </si>
  <si>
    <t>輸入原料炭</t>
    <rPh sb="0" eb="2">
      <t>ユニュウ</t>
    </rPh>
    <rPh sb="2" eb="4">
      <t>ゲンリョウ</t>
    </rPh>
    <rPh sb="4" eb="5">
      <t>スミ</t>
    </rPh>
    <phoneticPr fontId="6"/>
  </si>
  <si>
    <t>ジェット燃料油</t>
    <rPh sb="4" eb="7">
      <t>ネンリョウユ</t>
    </rPh>
    <phoneticPr fontId="6"/>
  </si>
  <si>
    <t>燃　　　料　</t>
    <phoneticPr fontId="5"/>
  </si>
  <si>
    <t>数値（c）</t>
    <phoneticPr fontId="5"/>
  </si>
  <si>
    <t>単位発熱量</t>
    <phoneticPr fontId="6"/>
  </si>
  <si>
    <t>表１　温室効果ガス排出量算定表</t>
  </si>
  <si>
    <t>◆エネルギー起源CO2欄については自動的に入力されます。</t>
    <phoneticPr fontId="6"/>
  </si>
  <si>
    <t>J-クレジット</t>
    <phoneticPr fontId="6"/>
  </si>
  <si>
    <t>グリーン電力証書</t>
    <rPh sb="4" eb="6">
      <t>デンリョク</t>
    </rPh>
    <rPh sb="6" eb="8">
      <t>ショウショ</t>
    </rPh>
    <phoneticPr fontId="6"/>
  </si>
  <si>
    <t>非化石証書</t>
    <rPh sb="0" eb="3">
      <t>ヒカセキ</t>
    </rPh>
    <rPh sb="3" eb="5">
      <t>ショウショ</t>
    </rPh>
    <phoneticPr fontId="6"/>
  </si>
  <si>
    <t>※６：控除後排出量＝①エネルギー起源ＣＯ₂排出量（調整後排出量）＋②非エネルギー起源ＣＯ₂排出量（廃棄物原燃料使用に伴うものを除く）＋③（ＣＨ₄、Ｎ₂Ｏ、ＨＦＣ、ＰＦＣ、ＳＦ₆、ＮＦ₃の排出量）－Jクレジット－グリーン電力証書－非化石証書</t>
    <phoneticPr fontId="6"/>
  </si>
  <si>
    <t>食料品卸売・小売業、倉庫業等冷蔵・冷凍機器を多く使う事業者にあっては、当該機器のメンテナンスのため購入した冷媒用フロン（ＨＦＣ類に限る。）の量を記入してください。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</si>
</sst>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Red]\-#,##0;"/>
    <numFmt numFmtId="179" formatCode="0.0000_ "/>
    <numFmt numFmtId="180" formatCode="0.000_ "/>
    <numFmt numFmtId="181" formatCode="0.0"/>
  </numFmts>
  <fonts count="41" x14ac:knownFonts="1">
    <font>
      <sz val="10.5"/>
      <name val="ＭＳ 明朝"/>
      <family val="1"/>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name val="ＭＳ 明朝"/>
      <family val="1"/>
      <charset val="128"/>
    </font>
    <font>
      <sz val="10"/>
      <color rgb="FFFF0000"/>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7.5"/>
      <name val="ＭＳ Ｐゴシック"/>
      <family val="3"/>
      <charset val="128"/>
    </font>
    <font>
      <sz val="8"/>
      <name val="ＭＳ Ｐゴシック"/>
      <family val="3"/>
      <charset val="128"/>
    </font>
    <font>
      <sz val="7.5"/>
      <name val="ＭＳ Ｐゴシック"/>
      <family val="3"/>
      <charset val="128"/>
    </font>
    <font>
      <sz val="8"/>
      <name val="ＭＳ Ｐ明朝"/>
      <family val="1"/>
      <charset val="128"/>
    </font>
    <font>
      <b/>
      <sz val="11"/>
      <color indexed="10"/>
      <name val="ＭＳ Ｐゴシック"/>
      <family val="3"/>
      <charset val="128"/>
    </font>
    <font>
      <i/>
      <sz val="8"/>
      <name val="ＭＳ Ｐゴシック"/>
      <family val="3"/>
      <charset val="128"/>
    </font>
    <font>
      <b/>
      <sz val="11"/>
      <color rgb="FF0070C0"/>
      <name val="游ゴシック"/>
      <family val="3"/>
      <charset val="128"/>
      <scheme val="minor"/>
    </font>
    <font>
      <sz val="11"/>
      <color theme="0" tint="-0.34998626667073579"/>
      <name val="游ゴシック"/>
      <family val="3"/>
      <charset val="128"/>
      <scheme val="minor"/>
    </font>
    <font>
      <sz val="14"/>
      <name val="ＭＳ 明朝"/>
      <family val="1"/>
      <charset val="128"/>
    </font>
    <font>
      <b/>
      <sz val="12"/>
      <name val="ＭＳ 明朝"/>
      <family val="1"/>
      <charset val="128"/>
    </font>
    <font>
      <sz val="13"/>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0"/>
      <name val="ＭＳ Ｐ明朝"/>
      <family val="1"/>
      <charset val="128"/>
    </font>
    <font>
      <b/>
      <sz val="18"/>
      <color theme="1"/>
      <name val="游ゴシック"/>
      <family val="3"/>
      <charset val="128"/>
      <scheme val="minor"/>
    </font>
    <font>
      <b/>
      <sz val="18"/>
      <color rgb="FFFFFF00"/>
      <name val="游ゴシック"/>
      <family val="3"/>
      <charset val="128"/>
      <scheme val="minor"/>
    </font>
    <font>
      <b/>
      <sz val="18"/>
      <color rgb="FFFF0000"/>
      <name val="游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indexed="1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dotted">
        <color indexed="64"/>
      </right>
      <top/>
      <bottom/>
      <diagonal/>
    </border>
    <border>
      <left style="dotted">
        <color indexed="64"/>
      </left>
      <right style="thin">
        <color indexed="64"/>
      </right>
      <top/>
      <bottom/>
      <diagonal/>
    </border>
    <border>
      <left/>
      <right/>
      <top style="thick">
        <color rgb="FFFF0000"/>
      </top>
      <bottom style="thick">
        <color rgb="FFFF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medium">
        <color indexed="64"/>
      </right>
      <top style="thick">
        <color rgb="FFFF0000"/>
      </top>
      <bottom style="medium">
        <color indexed="64"/>
      </bottom>
      <diagonal/>
    </border>
    <border>
      <left/>
      <right/>
      <top style="thick">
        <color rgb="FFFF0000"/>
      </top>
      <bottom style="medium">
        <color indexed="64"/>
      </bottom>
      <diagonal/>
    </border>
    <border>
      <left style="medium">
        <color indexed="64"/>
      </left>
      <right/>
      <top style="thick">
        <color rgb="FFFF0000"/>
      </top>
      <bottom style="medium">
        <color indexed="64"/>
      </bottom>
      <diagonal/>
    </border>
    <border>
      <left style="thick">
        <color rgb="FFFF0000"/>
      </left>
      <right/>
      <top/>
      <bottom/>
      <diagonal/>
    </border>
    <border>
      <left/>
      <right/>
      <top style="thick">
        <color rgb="FFFF0000"/>
      </top>
      <bottom/>
      <diagonal/>
    </border>
    <border>
      <left style="thick">
        <color rgb="FFFF0000"/>
      </left>
      <right/>
      <top style="thick">
        <color rgb="FFFF0000"/>
      </top>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dotted">
        <color indexed="64"/>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alignment vertical="center"/>
    </xf>
    <xf numFmtId="0" fontId="3" fillId="0" borderId="0"/>
    <xf numFmtId="0" fontId="14" fillId="0" borderId="0">
      <alignment vertical="center"/>
    </xf>
    <xf numFmtId="38" fontId="14" fillId="0" borderId="0" applyFont="0" applyFill="0" applyBorder="0" applyAlignment="0" applyProtection="0">
      <alignment vertical="center"/>
    </xf>
  </cellStyleXfs>
  <cellXfs count="609">
    <xf numFmtId="0" fontId="0" fillId="0" borderId="0" xfId="0">
      <alignment vertical="center"/>
    </xf>
    <xf numFmtId="0" fontId="10" fillId="0" borderId="0" xfId="0" applyFont="1">
      <alignment vertical="center"/>
    </xf>
    <xf numFmtId="0" fontId="0" fillId="0" borderId="0" xfId="0" applyFill="1">
      <alignment vertical="center"/>
    </xf>
    <xf numFmtId="0" fontId="10" fillId="0" borderId="17" xfId="0" applyFont="1" applyFill="1" applyBorder="1">
      <alignment vertical="center"/>
    </xf>
    <xf numFmtId="0" fontId="0" fillId="0" borderId="17" xfId="0" applyFont="1" applyFill="1" applyBorder="1">
      <alignment vertical="center"/>
    </xf>
    <xf numFmtId="0" fontId="0" fillId="0" borderId="16" xfId="0" applyFont="1" applyFill="1" applyBorder="1">
      <alignment vertical="center"/>
    </xf>
    <xf numFmtId="0" fontId="0" fillId="0" borderId="0" xfId="0" applyAlignment="1">
      <alignment vertical="center"/>
    </xf>
    <xf numFmtId="0" fontId="0" fillId="0" borderId="13" xfId="0" applyBorder="1" applyAlignment="1">
      <alignment horizontal="center" vertical="center"/>
    </xf>
    <xf numFmtId="0" fontId="0" fillId="0" borderId="0" xfId="0" applyBorder="1">
      <alignment vertical="center"/>
    </xf>
    <xf numFmtId="0" fontId="14" fillId="0" borderId="0" xfId="2">
      <alignment vertical="center"/>
    </xf>
    <xf numFmtId="176" fontId="25" fillId="0" borderId="81" xfId="3" applyNumberFormat="1" applyFont="1" applyFill="1" applyBorder="1" applyAlignment="1" applyProtection="1">
      <alignment vertical="center" wrapText="1"/>
    </xf>
    <xf numFmtId="0" fontId="13" fillId="5" borderId="90" xfId="0" applyFont="1" applyFill="1" applyBorder="1">
      <alignment vertical="center"/>
    </xf>
    <xf numFmtId="0" fontId="13" fillId="5" borderId="91"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0" fontId="12" fillId="4" borderId="92" xfId="0" applyFont="1" applyFill="1" applyBorder="1">
      <alignment vertical="center"/>
    </xf>
    <xf numFmtId="58" fontId="13" fillId="5" borderId="93" xfId="0" applyNumberFormat="1" applyFont="1" applyFill="1" applyBorder="1">
      <alignment vertical="center"/>
    </xf>
    <xf numFmtId="0" fontId="12" fillId="4" borderId="0" xfId="0" applyFont="1" applyFill="1" applyBorder="1">
      <alignment vertical="center"/>
    </xf>
    <xf numFmtId="0" fontId="14" fillId="0" borderId="0" xfId="2" applyAlignment="1">
      <alignment horizontal="center" vertical="center"/>
    </xf>
    <xf numFmtId="0" fontId="33" fillId="2" borderId="0" xfId="1" applyFont="1" applyFill="1" applyBorder="1" applyAlignment="1" applyProtection="1">
      <alignment vertical="top"/>
    </xf>
    <xf numFmtId="0" fontId="7" fillId="0" borderId="0" xfId="0" applyFont="1" applyBorder="1" applyProtection="1">
      <alignment vertical="center"/>
    </xf>
    <xf numFmtId="0" fontId="7" fillId="0" borderId="0" xfId="0" applyFont="1" applyProtection="1">
      <alignment vertical="center"/>
    </xf>
    <xf numFmtId="0" fontId="7" fillId="2" borderId="0" xfId="1" applyFont="1" applyFill="1" applyBorder="1" applyAlignment="1" applyProtection="1">
      <alignment vertical="top"/>
    </xf>
    <xf numFmtId="0" fontId="32" fillId="0" borderId="0" xfId="0" applyFont="1" applyBorder="1" applyProtection="1">
      <alignment vertical="center"/>
    </xf>
    <xf numFmtId="0" fontId="34" fillId="2" borderId="0" xfId="1" applyFont="1" applyFill="1" applyBorder="1" applyAlignment="1" applyProtection="1">
      <alignment horizontal="right" vertical="center"/>
    </xf>
    <xf numFmtId="0" fontId="34" fillId="3" borderId="0" xfId="1" applyFont="1" applyFill="1" applyBorder="1" applyAlignment="1" applyProtection="1">
      <alignment horizontal="center" vertical="center"/>
    </xf>
    <xf numFmtId="0" fontId="34" fillId="2" borderId="0" xfId="1" applyFont="1" applyFill="1" applyBorder="1" applyAlignment="1" applyProtection="1">
      <alignment horizontal="left" vertical="center"/>
    </xf>
    <xf numFmtId="0" fontId="34" fillId="0" borderId="0" xfId="0" applyFont="1" applyProtection="1">
      <alignment vertical="center"/>
    </xf>
    <xf numFmtId="0" fontId="34" fillId="2" borderId="0" xfId="1" applyFont="1" applyFill="1" applyBorder="1" applyAlignment="1" applyProtection="1">
      <alignment vertical="center"/>
    </xf>
    <xf numFmtId="0" fontId="34" fillId="0" borderId="0" xfId="1" applyFont="1" applyFill="1" applyBorder="1" applyAlignment="1" applyProtection="1">
      <alignment horizontal="center" vertical="center"/>
    </xf>
    <xf numFmtId="0" fontId="30" fillId="2" borderId="0" xfId="1" applyFont="1" applyFill="1" applyBorder="1" applyAlignment="1" applyProtection="1">
      <alignment vertical="center"/>
    </xf>
    <xf numFmtId="0" fontId="32" fillId="0" borderId="0" xfId="0" applyFont="1" applyProtection="1">
      <alignment vertical="center"/>
    </xf>
    <xf numFmtId="0" fontId="30" fillId="0" borderId="0" xfId="0" applyFont="1" applyFill="1" applyAlignment="1" applyProtection="1">
      <alignment horizontal="center" vertical="center"/>
    </xf>
    <xf numFmtId="0" fontId="7" fillId="0" borderId="0" xfId="0" applyFont="1" applyBorder="1" applyAlignment="1" applyProtection="1">
      <alignment horizontal="right" vertical="center"/>
    </xf>
    <xf numFmtId="0" fontId="7" fillId="0" borderId="0" xfId="0" applyFont="1" applyFill="1" applyBorder="1" applyProtection="1">
      <alignment vertical="center"/>
    </xf>
    <xf numFmtId="0" fontId="7" fillId="2" borderId="0" xfId="1" applyFont="1" applyFill="1" applyBorder="1" applyAlignment="1" applyProtection="1">
      <alignment horizontal="left" vertical="top"/>
    </xf>
    <xf numFmtId="0" fontId="7" fillId="0" borderId="0" xfId="0" applyFont="1" applyFill="1" applyBorder="1" applyAlignment="1" applyProtection="1">
      <alignment vertical="center"/>
    </xf>
    <xf numFmtId="0" fontId="32" fillId="0" borderId="0" xfId="0" applyFont="1" applyAlignment="1" applyProtection="1">
      <alignment vertical="top" wrapText="1"/>
    </xf>
    <xf numFmtId="0" fontId="7" fillId="0" borderId="10" xfId="0" applyFont="1" applyBorder="1" applyAlignment="1" applyProtection="1">
      <alignment vertical="center"/>
    </xf>
    <xf numFmtId="0" fontId="7" fillId="0" borderId="11" xfId="0" applyFont="1" applyBorder="1" applyProtection="1">
      <alignment vertical="center"/>
    </xf>
    <xf numFmtId="0" fontId="7" fillId="0" borderId="12" xfId="0" applyFont="1" applyBorder="1" applyAlignment="1" applyProtection="1">
      <alignment vertical="center"/>
    </xf>
    <xf numFmtId="0" fontId="30" fillId="0" borderId="0" xfId="0" applyFont="1" applyAlignment="1" applyProtection="1">
      <alignment horizontal="center" vertical="center"/>
    </xf>
    <xf numFmtId="0" fontId="7" fillId="0" borderId="0" xfId="0" applyFont="1" applyFill="1" applyBorder="1" applyAlignment="1" applyProtection="1">
      <alignment horizontal="center" vertical="center"/>
    </xf>
    <xf numFmtId="0" fontId="30" fillId="0" borderId="0" xfId="0" applyFont="1" applyBorder="1" applyAlignment="1" applyProtection="1">
      <alignment horizontal="left" vertical="center" wrapText="1"/>
    </xf>
    <xf numFmtId="0" fontId="30" fillId="0" borderId="0" xfId="0" applyFont="1" applyBorder="1" applyAlignment="1" applyProtection="1">
      <alignment horizontal="left" vertical="center"/>
    </xf>
    <xf numFmtId="0" fontId="7" fillId="0" borderId="7" xfId="0" applyFont="1" applyBorder="1" applyProtection="1">
      <alignment vertical="center"/>
    </xf>
    <xf numFmtId="0" fontId="7" fillId="0" borderId="9" xfId="0" applyFont="1" applyBorder="1" applyProtection="1">
      <alignment vertical="center"/>
    </xf>
    <xf numFmtId="0" fontId="31"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8" fillId="0" borderId="2" xfId="0" applyFont="1" applyBorder="1" applyAlignment="1" applyProtection="1">
      <alignment vertical="center" wrapText="1"/>
    </xf>
    <xf numFmtId="0" fontId="8" fillId="0" borderId="0" xfId="0" applyFont="1" applyBorder="1" applyAlignment="1" applyProtection="1">
      <alignment vertical="center" wrapText="1"/>
    </xf>
    <xf numFmtId="0" fontId="7" fillId="0" borderId="9" xfId="0" applyFont="1" applyFill="1" applyBorder="1" applyAlignment="1" applyProtection="1">
      <alignment vertical="center"/>
    </xf>
    <xf numFmtId="0" fontId="7" fillId="3" borderId="0" xfId="0" applyFont="1" applyFill="1" applyBorder="1" applyAlignment="1" applyProtection="1">
      <alignment vertical="center"/>
    </xf>
    <xf numFmtId="0" fontId="7" fillId="0" borderId="2" xfId="0" applyFont="1" applyBorder="1" applyProtection="1">
      <alignment vertical="center"/>
    </xf>
    <xf numFmtId="0" fontId="7" fillId="0" borderId="6" xfId="0" applyFont="1" applyFill="1" applyBorder="1" applyAlignment="1" applyProtection="1">
      <alignment vertical="center"/>
    </xf>
    <xf numFmtId="0" fontId="7" fillId="0" borderId="8" xfId="0" applyFont="1" applyBorder="1" applyProtection="1">
      <alignment vertical="center"/>
    </xf>
    <xf numFmtId="0" fontId="9" fillId="0" borderId="6" xfId="0" applyFont="1" applyFill="1" applyBorder="1" applyAlignment="1" applyProtection="1">
      <alignment vertical="center"/>
    </xf>
    <xf numFmtId="0" fontId="7" fillId="0" borderId="7" xfId="0" applyFont="1" applyFill="1" applyBorder="1" applyAlignment="1" applyProtection="1">
      <alignment horizontal="center" vertical="center"/>
    </xf>
    <xf numFmtId="0" fontId="9" fillId="0" borderId="8"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7" fillId="0" borderId="0" xfId="0" applyFont="1" applyFill="1" applyProtection="1">
      <alignment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Border="1" applyAlignment="1" applyProtection="1">
      <alignment vertical="center"/>
    </xf>
    <xf numFmtId="0" fontId="11" fillId="3" borderId="95"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3" borderId="1" xfId="0" applyFont="1" applyFill="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3" xfId="0" applyFont="1" applyBorder="1" applyAlignment="1" applyProtection="1">
      <alignment horizontal="right" vertical="center"/>
    </xf>
    <xf numFmtId="0" fontId="33" fillId="0" borderId="5" xfId="0" applyFont="1" applyFill="1" applyBorder="1" applyAlignment="1" applyProtection="1">
      <alignment horizontal="right" vertical="center"/>
    </xf>
    <xf numFmtId="0" fontId="33" fillId="0" borderId="1" xfId="0" applyFont="1" applyBorder="1" applyProtection="1">
      <alignment vertical="center"/>
    </xf>
    <xf numFmtId="0" fontId="33" fillId="0" borderId="1" xfId="0" applyFont="1" applyFill="1" applyBorder="1" applyAlignment="1" applyProtection="1">
      <alignment horizontal="right" vertical="center"/>
    </xf>
    <xf numFmtId="0" fontId="7" fillId="0" borderId="4" xfId="0" applyFont="1" applyBorder="1" applyProtection="1">
      <alignment vertical="center"/>
    </xf>
    <xf numFmtId="0" fontId="7" fillId="0" borderId="5" xfId="0" applyFont="1" applyBorder="1" applyProtection="1">
      <alignment vertical="center"/>
    </xf>
    <xf numFmtId="0" fontId="7" fillId="0" borderId="3" xfId="0" applyFont="1" applyBorder="1" applyProtection="1">
      <alignment vertical="center"/>
    </xf>
    <xf numFmtId="0" fontId="30" fillId="0" borderId="0" xfId="0" applyFont="1" applyBorder="1" applyAlignment="1" applyProtection="1">
      <alignment horizontal="center" vertical="center"/>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center" vertical="top" wrapText="1"/>
    </xf>
    <xf numFmtId="0" fontId="7" fillId="0" borderId="0" xfId="0" applyFont="1" applyBorder="1" applyAlignment="1" applyProtection="1">
      <alignment horizontal="left" vertical="top" wrapText="1"/>
    </xf>
    <xf numFmtId="176" fontId="25" fillId="0" borderId="55" xfId="3" applyNumberFormat="1" applyFont="1" applyFill="1" applyBorder="1" applyAlignment="1" applyProtection="1">
      <alignment vertical="center" wrapText="1"/>
    </xf>
    <xf numFmtId="177" fontId="7" fillId="0" borderId="11" xfId="0" applyNumberFormat="1" applyFont="1" applyFill="1" applyBorder="1" applyAlignment="1" applyProtection="1">
      <alignment horizontal="center" vertical="center"/>
    </xf>
    <xf numFmtId="177" fontId="7" fillId="0" borderId="11" xfId="0" applyNumberFormat="1" applyFont="1" applyBorder="1" applyAlignment="1" applyProtection="1">
      <alignment vertical="center"/>
    </xf>
    <xf numFmtId="0" fontId="23" fillId="0" borderId="0" xfId="2" applyFont="1" applyAlignment="1">
      <alignment vertical="top"/>
    </xf>
    <xf numFmtId="0" fontId="23" fillId="0" borderId="0" xfId="2" applyFont="1">
      <alignment vertical="center"/>
    </xf>
    <xf numFmtId="0" fontId="23" fillId="0" borderId="0" xfId="2" applyFont="1" applyAlignment="1">
      <alignment horizontal="left" vertical="top"/>
    </xf>
    <xf numFmtId="0" fontId="20" fillId="0" borderId="0" xfId="2" applyFont="1" applyAlignment="1">
      <alignment vertical="top"/>
    </xf>
    <xf numFmtId="178" fontId="23" fillId="0" borderId="0" xfId="2" applyNumberFormat="1" applyFont="1">
      <alignment vertical="center"/>
    </xf>
    <xf numFmtId="0" fontId="14" fillId="0" borderId="0" xfId="2" applyProtection="1">
      <alignment vertical="center"/>
      <protection locked="0"/>
    </xf>
    <xf numFmtId="0" fontId="20" fillId="0" borderId="101" xfId="2" applyFont="1" applyBorder="1" applyAlignment="1">
      <alignment vertical="top" wrapText="1"/>
    </xf>
    <xf numFmtId="176" fontId="29" fillId="0" borderId="0" xfId="2" applyNumberFormat="1" applyFont="1" applyProtection="1">
      <alignment vertical="center"/>
      <protection locked="0"/>
    </xf>
    <xf numFmtId="0" fontId="14" fillId="0" borderId="104" xfId="2" applyBorder="1">
      <alignment vertical="center"/>
    </xf>
    <xf numFmtId="0" fontId="20" fillId="0" borderId="96" xfId="2" applyFont="1" applyBorder="1">
      <alignment vertical="center"/>
    </xf>
    <xf numFmtId="0" fontId="29" fillId="0" borderId="0" xfId="2" applyFont="1" applyProtection="1">
      <alignment vertical="center"/>
      <protection locked="0"/>
    </xf>
    <xf numFmtId="0" fontId="14" fillId="0" borderId="0" xfId="2" applyAlignment="1">
      <alignment vertical="center" wrapText="1"/>
    </xf>
    <xf numFmtId="0" fontId="20" fillId="0" borderId="22" xfId="2" applyFont="1" applyBorder="1" applyAlignment="1">
      <alignment vertical="top" wrapText="1"/>
    </xf>
    <xf numFmtId="0" fontId="20" fillId="0" borderId="56" xfId="2" applyFont="1" applyBorder="1" applyAlignment="1">
      <alignment vertical="top" wrapText="1"/>
    </xf>
    <xf numFmtId="180" fontId="28" fillId="0" borderId="0" xfId="2" applyNumberFormat="1" applyFont="1" applyProtection="1">
      <alignment vertical="center"/>
      <protection locked="0"/>
    </xf>
    <xf numFmtId="0" fontId="20" fillId="0" borderId="56" xfId="2" applyFont="1" applyBorder="1">
      <alignment vertical="center"/>
    </xf>
    <xf numFmtId="0" fontId="20" fillId="0" borderId="26" xfId="2" applyFont="1" applyBorder="1">
      <alignment vertical="center"/>
    </xf>
    <xf numFmtId="0" fontId="20" fillId="0" borderId="39" xfId="2" applyFont="1" applyBorder="1">
      <alignment vertical="center"/>
    </xf>
    <xf numFmtId="0" fontId="20" fillId="0" borderId="61" xfId="2" applyFont="1" applyBorder="1">
      <alignment vertical="center"/>
    </xf>
    <xf numFmtId="0" fontId="14" fillId="0" borderId="0" xfId="2" applyAlignment="1">
      <alignment vertical="top"/>
    </xf>
    <xf numFmtId="178" fontId="19" fillId="0" borderId="26" xfId="2" applyNumberFormat="1" applyFont="1" applyBorder="1">
      <alignment vertical="center"/>
    </xf>
    <xf numFmtId="0" fontId="17" fillId="0" borderId="24" xfId="2" applyFont="1" applyBorder="1" applyAlignment="1">
      <alignment horizontal="center" vertical="center" wrapText="1"/>
    </xf>
    <xf numFmtId="178" fontId="19" fillId="0" borderId="36" xfId="2" applyNumberFormat="1" applyFont="1" applyBorder="1">
      <alignment vertical="center"/>
    </xf>
    <xf numFmtId="0" fontId="17" fillId="0" borderId="21" xfId="2" applyFont="1" applyBorder="1" applyAlignment="1">
      <alignment horizontal="center" vertical="center" wrapText="1"/>
    </xf>
    <xf numFmtId="178" fontId="23" fillId="0" borderId="48" xfId="2" applyNumberFormat="1" applyFont="1" applyBorder="1">
      <alignment vertical="center"/>
    </xf>
    <xf numFmtId="178" fontId="23" fillId="0" borderId="30" xfId="2" applyNumberFormat="1" applyFont="1" applyBorder="1" applyAlignment="1">
      <alignment horizontal="right" vertical="center" wrapText="1"/>
    </xf>
    <xf numFmtId="0" fontId="26" fillId="0" borderId="0" xfId="2" applyFont="1" applyAlignment="1">
      <alignment vertical="top" wrapText="1"/>
    </xf>
    <xf numFmtId="178" fontId="23" fillId="0" borderId="37" xfId="2" applyNumberFormat="1" applyFont="1" applyBorder="1" applyAlignment="1">
      <alignment horizontal="right" vertical="center" wrapText="1"/>
    </xf>
    <xf numFmtId="178" fontId="23" fillId="0" borderId="64" xfId="2" applyNumberFormat="1" applyFont="1" applyBorder="1" applyAlignment="1">
      <alignment horizontal="right" vertical="center" wrapText="1"/>
    </xf>
    <xf numFmtId="176" fontId="23" fillId="0" borderId="64" xfId="2" applyNumberFormat="1" applyFont="1" applyBorder="1" applyAlignment="1">
      <alignment horizontal="left" vertical="center" wrapText="1"/>
    </xf>
    <xf numFmtId="176" fontId="23" fillId="0" borderId="68" xfId="2" applyNumberFormat="1" applyFont="1" applyBorder="1" applyAlignment="1">
      <alignment horizontal="left" vertical="center" wrapText="1"/>
    </xf>
    <xf numFmtId="0" fontId="23" fillId="0" borderId="23" xfId="2" applyFont="1" applyBorder="1" applyAlignment="1">
      <alignment horizontal="center" vertical="center" wrapText="1"/>
    </xf>
    <xf numFmtId="0" fontId="27" fillId="3" borderId="15" xfId="2" applyFont="1" applyFill="1" applyBorder="1" applyAlignment="1" applyProtection="1">
      <alignment horizontal="right" vertical="center" wrapText="1"/>
      <protection locked="0"/>
    </xf>
    <xf numFmtId="176" fontId="23" fillId="0" borderId="81" xfId="2" applyNumberFormat="1" applyFont="1" applyBorder="1" applyAlignment="1">
      <alignment horizontal="right" vertical="center" wrapText="1"/>
    </xf>
    <xf numFmtId="178" fontId="23" fillId="0" borderId="35" xfId="2" applyNumberFormat="1" applyFont="1" applyBorder="1">
      <alignment vertical="center"/>
    </xf>
    <xf numFmtId="179" fontId="23" fillId="6" borderId="46" xfId="2" applyNumberFormat="1" applyFont="1" applyFill="1" applyBorder="1" applyProtection="1">
      <alignment vertical="center"/>
      <protection locked="0"/>
    </xf>
    <xf numFmtId="0" fontId="23" fillId="0" borderId="38" xfId="2" applyFont="1" applyBorder="1" applyAlignment="1">
      <alignment horizontal="left" vertical="center"/>
    </xf>
    <xf numFmtId="0" fontId="23" fillId="0" borderId="34" xfId="2" applyFont="1" applyBorder="1" applyAlignment="1">
      <alignment horizontal="left" vertical="center"/>
    </xf>
    <xf numFmtId="179" fontId="23" fillId="6" borderId="42" xfId="2" applyNumberFormat="1" applyFont="1" applyFill="1" applyBorder="1" applyProtection="1">
      <alignment vertical="center"/>
      <protection locked="0"/>
    </xf>
    <xf numFmtId="0" fontId="23" fillId="0" borderId="41" xfId="2" applyFont="1" applyBorder="1" applyAlignment="1">
      <alignment horizontal="left" vertical="center"/>
    </xf>
    <xf numFmtId="179" fontId="23" fillId="6" borderId="33" xfId="2" applyNumberFormat="1" applyFont="1" applyFill="1" applyBorder="1" applyProtection="1">
      <alignment vertical="center"/>
      <protection locked="0"/>
    </xf>
    <xf numFmtId="0" fontId="23" fillId="0" borderId="60" xfId="2" applyFont="1" applyBorder="1" applyAlignment="1">
      <alignment horizontal="left" vertical="center"/>
    </xf>
    <xf numFmtId="178" fontId="23" fillId="0" borderId="40" xfId="2" applyNumberFormat="1" applyFont="1" applyBorder="1">
      <alignment vertical="center"/>
    </xf>
    <xf numFmtId="0" fontId="15" fillId="0" borderId="0" xfId="2" applyFont="1" applyAlignment="1">
      <alignment vertical="top" wrapText="1"/>
    </xf>
    <xf numFmtId="178" fontId="23" fillId="0" borderId="36" xfId="2" applyNumberFormat="1" applyFont="1" applyBorder="1">
      <alignment vertical="center"/>
    </xf>
    <xf numFmtId="178" fontId="19" fillId="0" borderId="28" xfId="2" applyNumberFormat="1" applyFont="1" applyBorder="1">
      <alignment vertical="center"/>
    </xf>
    <xf numFmtId="178" fontId="23" fillId="0" borderId="45" xfId="2" applyNumberFormat="1" applyFont="1" applyBorder="1">
      <alignment vertical="center"/>
    </xf>
    <xf numFmtId="176" fontId="25" fillId="11" borderId="71" xfId="3" applyNumberFormat="1" applyFont="1" applyFill="1" applyBorder="1" applyAlignment="1" applyProtection="1">
      <alignment vertical="center" wrapText="1"/>
    </xf>
    <xf numFmtId="0" fontId="23" fillId="0" borderId="62" xfId="2" applyFont="1" applyBorder="1" applyAlignment="1">
      <alignment horizontal="center" vertical="center" wrapText="1"/>
    </xf>
    <xf numFmtId="176" fontId="23" fillId="3" borderId="14" xfId="2" applyNumberFormat="1" applyFont="1" applyFill="1" applyBorder="1" applyAlignment="1" applyProtection="1">
      <alignment vertical="center" wrapText="1"/>
      <protection locked="0"/>
    </xf>
    <xf numFmtId="0" fontId="23" fillId="0" borderId="44" xfId="2" applyFont="1" applyBorder="1" applyAlignment="1">
      <alignment horizontal="center" vertical="center" wrapText="1"/>
    </xf>
    <xf numFmtId="176" fontId="23" fillId="3" borderId="14" xfId="3" applyNumberFormat="1" applyFont="1" applyFill="1" applyBorder="1" applyAlignment="1" applyProtection="1">
      <alignment vertical="center" wrapText="1"/>
      <protection locked="0"/>
    </xf>
    <xf numFmtId="176" fontId="25" fillId="11" borderId="73" xfId="3" applyNumberFormat="1" applyFont="1" applyFill="1" applyBorder="1" applyAlignment="1" applyProtection="1">
      <alignment vertical="center" wrapText="1"/>
    </xf>
    <xf numFmtId="0" fontId="23" fillId="0" borderId="59" xfId="2" applyFont="1" applyBorder="1" applyAlignment="1">
      <alignment horizontal="center" vertical="center" wrapText="1"/>
    </xf>
    <xf numFmtId="176" fontId="23" fillId="3" borderId="13" xfId="2" applyNumberFormat="1" applyFont="1" applyFill="1" applyBorder="1" applyAlignment="1" applyProtection="1">
      <alignment vertical="center" wrapText="1"/>
      <protection locked="0"/>
    </xf>
    <xf numFmtId="176" fontId="25" fillId="11" borderId="72" xfId="3" applyNumberFormat="1" applyFont="1" applyFill="1" applyBorder="1" applyAlignment="1" applyProtection="1">
      <alignment vertical="center" wrapText="1"/>
    </xf>
    <xf numFmtId="0" fontId="23" fillId="0" borderId="34" xfId="2" applyFont="1" applyBorder="1" applyAlignment="1">
      <alignment horizontal="center" vertical="center" wrapText="1"/>
    </xf>
    <xf numFmtId="176" fontId="23" fillId="3" borderId="1" xfId="3" applyNumberFormat="1" applyFont="1" applyFill="1" applyBorder="1" applyAlignment="1" applyProtection="1">
      <alignment vertical="center" wrapText="1"/>
      <protection locked="0"/>
    </xf>
    <xf numFmtId="0" fontId="23" fillId="0" borderId="41" xfId="2" applyFont="1" applyBorder="1" applyAlignment="1">
      <alignment horizontal="center" vertical="center" wrapText="1"/>
    </xf>
    <xf numFmtId="178" fontId="23" fillId="3" borderId="1" xfId="2" applyNumberFormat="1" applyFont="1" applyFill="1" applyBorder="1" applyAlignment="1" applyProtection="1">
      <alignment vertical="center" wrapText="1"/>
      <protection locked="0"/>
    </xf>
    <xf numFmtId="0" fontId="23" fillId="0" borderId="38" xfId="2" applyFont="1" applyBorder="1" applyAlignment="1">
      <alignment horizontal="center" vertical="center" wrapText="1"/>
    </xf>
    <xf numFmtId="0" fontId="23" fillId="0" borderId="63" xfId="2" applyFont="1" applyBorder="1" applyAlignment="1">
      <alignment horizontal="center" vertical="center" wrapText="1"/>
    </xf>
    <xf numFmtId="176" fontId="23" fillId="3" borderId="15" xfId="2" applyNumberFormat="1" applyFont="1" applyFill="1" applyBorder="1" applyAlignment="1" applyProtection="1">
      <alignment vertical="center" wrapText="1"/>
      <protection locked="0"/>
    </xf>
    <xf numFmtId="176" fontId="25" fillId="11" borderId="81" xfId="3" applyNumberFormat="1" applyFont="1" applyFill="1" applyBorder="1" applyAlignment="1" applyProtection="1">
      <alignment vertical="center" wrapText="1"/>
    </xf>
    <xf numFmtId="176" fontId="23" fillId="3" borderId="13" xfId="3" applyNumberFormat="1" applyFont="1" applyFill="1" applyBorder="1" applyAlignment="1" applyProtection="1">
      <alignment vertical="center" wrapText="1"/>
      <protection locked="0"/>
    </xf>
    <xf numFmtId="176" fontId="19" fillId="0" borderId="54" xfId="2" applyNumberFormat="1" applyFont="1" applyBorder="1">
      <alignment vertical="center"/>
    </xf>
    <xf numFmtId="178" fontId="20" fillId="0" borderId="61" xfId="2" applyNumberFormat="1" applyFont="1" applyBorder="1">
      <alignment vertical="center"/>
    </xf>
    <xf numFmtId="178" fontId="20" fillId="0" borderId="45" xfId="2" applyNumberFormat="1" applyFont="1" applyBorder="1">
      <alignment vertical="center"/>
    </xf>
    <xf numFmtId="178" fontId="20" fillId="0" borderId="48" xfId="2" applyNumberFormat="1" applyFont="1" applyBorder="1">
      <alignment vertical="center"/>
    </xf>
    <xf numFmtId="176" fontId="25" fillId="11" borderId="108" xfId="3" applyNumberFormat="1" applyFont="1" applyFill="1" applyBorder="1" applyAlignment="1" applyProtection="1">
      <alignment vertical="center" wrapText="1"/>
    </xf>
    <xf numFmtId="176" fontId="25" fillId="11" borderId="79" xfId="3" applyNumberFormat="1" applyFont="1" applyFill="1" applyBorder="1" applyAlignment="1" applyProtection="1">
      <alignment vertical="center" wrapText="1"/>
    </xf>
    <xf numFmtId="0" fontId="20" fillId="0" borderId="62" xfId="2" applyFont="1" applyBorder="1" applyAlignment="1">
      <alignment horizontal="center" vertical="center" wrapText="1"/>
    </xf>
    <xf numFmtId="176" fontId="20" fillId="3" borderId="14" xfId="3" applyNumberFormat="1" applyFont="1" applyFill="1" applyBorder="1" applyAlignment="1" applyProtection="1">
      <alignment vertical="center" wrapText="1"/>
      <protection locked="0"/>
    </xf>
    <xf numFmtId="176" fontId="25" fillId="11" borderId="109" xfId="3" applyNumberFormat="1" applyFont="1" applyFill="1" applyBorder="1" applyAlignment="1" applyProtection="1">
      <alignment vertical="center" wrapText="1"/>
    </xf>
    <xf numFmtId="0" fontId="20" fillId="0" borderId="44" xfId="2" applyFont="1" applyBorder="1" applyAlignment="1">
      <alignment horizontal="center" vertical="center" wrapText="1"/>
    </xf>
    <xf numFmtId="178" fontId="20" fillId="0" borderId="40" xfId="2" applyNumberFormat="1" applyFont="1" applyBorder="1">
      <alignment vertical="center"/>
    </xf>
    <xf numFmtId="179" fontId="20" fillId="3" borderId="39" xfId="2" applyNumberFormat="1" applyFont="1" applyFill="1" applyBorder="1" applyProtection="1">
      <alignment vertical="center"/>
      <protection locked="0"/>
    </xf>
    <xf numFmtId="179" fontId="23" fillId="0" borderId="4" xfId="2" applyNumberFormat="1" applyFont="1" applyBorder="1">
      <alignment vertical="center"/>
    </xf>
    <xf numFmtId="176" fontId="25" fillId="11" borderId="110" xfId="3" applyNumberFormat="1" applyFont="1" applyFill="1" applyBorder="1" applyAlignment="1" applyProtection="1">
      <alignment vertical="center" wrapText="1"/>
    </xf>
    <xf numFmtId="0" fontId="23" fillId="0" borderId="3" xfId="2" applyFont="1" applyBorder="1" applyAlignment="1">
      <alignment horizontal="center" vertical="center" wrapText="1"/>
    </xf>
    <xf numFmtId="181" fontId="20" fillId="0" borderId="1" xfId="2" applyNumberFormat="1" applyFont="1" applyBorder="1" applyAlignment="1">
      <alignment horizontal="center" vertical="center" wrapText="1"/>
    </xf>
    <xf numFmtId="176" fontId="37" fillId="0" borderId="46" xfId="3" applyNumberFormat="1" applyFont="1" applyFill="1" applyBorder="1" applyAlignment="1" applyProtection="1">
      <alignment vertical="center" wrapText="1"/>
    </xf>
    <xf numFmtId="176" fontId="37" fillId="0" borderId="35" xfId="3" applyNumberFormat="1" applyFont="1" applyFill="1" applyBorder="1" applyAlignment="1" applyProtection="1">
      <alignment vertical="center" wrapText="1"/>
    </xf>
    <xf numFmtId="0" fontId="20" fillId="0" borderId="1" xfId="2" applyFont="1" applyBorder="1" applyAlignment="1">
      <alignment horizontal="center" vertical="center" wrapText="1"/>
    </xf>
    <xf numFmtId="0" fontId="20" fillId="0" borderId="41" xfId="2" applyFont="1" applyBorder="1" applyAlignment="1">
      <alignment horizontal="center" vertical="center" wrapText="1"/>
    </xf>
    <xf numFmtId="176" fontId="20" fillId="3" borderId="1" xfId="3" applyNumberFormat="1" applyFont="1" applyFill="1" applyBorder="1" applyAlignment="1" applyProtection="1">
      <alignment vertical="center" wrapText="1"/>
      <protection locked="0"/>
    </xf>
    <xf numFmtId="0" fontId="20" fillId="0" borderId="38" xfId="2" applyFont="1" applyBorder="1" applyAlignment="1">
      <alignment horizontal="center" vertical="center" wrapText="1"/>
    </xf>
    <xf numFmtId="0" fontId="20" fillId="0" borderId="34" xfId="2" applyFont="1" applyBorder="1" applyAlignment="1">
      <alignment horizontal="center" vertical="center" wrapText="1"/>
    </xf>
    <xf numFmtId="176" fontId="20" fillId="3" borderId="13" xfId="3" applyNumberFormat="1" applyFont="1" applyFill="1" applyBorder="1" applyAlignment="1" applyProtection="1">
      <alignment vertical="center" wrapText="1"/>
      <protection locked="0"/>
    </xf>
    <xf numFmtId="0" fontId="20" fillId="0" borderId="63" xfId="2" applyFont="1" applyBorder="1" applyAlignment="1">
      <alignment horizontal="center" vertical="center" wrapText="1"/>
    </xf>
    <xf numFmtId="176" fontId="20" fillId="3" borderId="15" xfId="3" applyNumberFormat="1" applyFont="1" applyFill="1" applyBorder="1" applyAlignment="1" applyProtection="1">
      <alignment vertical="center" wrapText="1"/>
      <protection locked="0"/>
    </xf>
    <xf numFmtId="176" fontId="20" fillId="3" borderId="62" xfId="3" applyNumberFormat="1" applyFont="1" applyFill="1" applyBorder="1" applyAlignment="1" applyProtection="1">
      <alignment vertical="center" wrapText="1"/>
      <protection locked="0"/>
    </xf>
    <xf numFmtId="176" fontId="20" fillId="3" borderId="63" xfId="3" applyNumberFormat="1" applyFont="1" applyFill="1" applyBorder="1" applyAlignment="1" applyProtection="1">
      <alignment vertical="center" wrapText="1"/>
      <protection locked="0"/>
    </xf>
    <xf numFmtId="176" fontId="20" fillId="3" borderId="41" xfId="3" applyNumberFormat="1" applyFont="1" applyFill="1" applyBorder="1" applyAlignment="1" applyProtection="1">
      <alignment vertical="center" wrapText="1"/>
      <protection locked="0"/>
    </xf>
    <xf numFmtId="177" fontId="20" fillId="0" borderId="1" xfId="2" applyNumberFormat="1" applyFont="1" applyBorder="1" applyAlignment="1">
      <alignment horizontal="center" vertical="center" wrapText="1"/>
    </xf>
    <xf numFmtId="0" fontId="20" fillId="0" borderId="59" xfId="2" applyFont="1" applyBorder="1" applyAlignment="1">
      <alignment horizontal="center" vertical="center" wrapText="1"/>
    </xf>
    <xf numFmtId="176" fontId="20" fillId="3" borderId="59" xfId="3" applyNumberFormat="1" applyFont="1" applyFill="1" applyBorder="1" applyAlignment="1" applyProtection="1">
      <alignment vertical="center" wrapText="1"/>
      <protection locked="0"/>
    </xf>
    <xf numFmtId="176" fontId="20" fillId="3" borderId="1" xfId="2" applyNumberFormat="1" applyFont="1" applyFill="1" applyBorder="1" applyAlignment="1" applyProtection="1">
      <alignment vertical="center" wrapText="1"/>
      <protection locked="0"/>
    </xf>
    <xf numFmtId="178" fontId="20" fillId="0" borderId="36" xfId="3" applyNumberFormat="1" applyFont="1" applyFill="1" applyBorder="1" applyProtection="1">
      <alignment vertical="center"/>
    </xf>
    <xf numFmtId="178" fontId="20" fillId="0" borderId="36" xfId="2" applyNumberFormat="1" applyFont="1" applyBorder="1">
      <alignment vertical="center"/>
    </xf>
    <xf numFmtId="176" fontId="20" fillId="3" borderId="13" xfId="2" applyNumberFormat="1" applyFont="1" applyFill="1" applyBorder="1" applyAlignment="1" applyProtection="1">
      <alignment vertical="center" wrapText="1"/>
      <protection locked="0"/>
    </xf>
    <xf numFmtId="176" fontId="37" fillId="0" borderId="36" xfId="2" applyNumberFormat="1" applyFont="1" applyBorder="1" applyAlignment="1">
      <alignment vertical="center" wrapText="1"/>
    </xf>
    <xf numFmtId="0" fontId="3" fillId="0" borderId="68" xfId="2" applyFont="1" applyBorder="1" applyAlignment="1">
      <alignment horizontal="center" vertical="center" wrapText="1"/>
    </xf>
    <xf numFmtId="0" fontId="3" fillId="0" borderId="80" xfId="2" applyFont="1" applyBorder="1" applyAlignment="1">
      <alignment horizontal="center" vertical="center" wrapText="1"/>
    </xf>
    <xf numFmtId="0" fontId="21" fillId="0" borderId="58" xfId="2" applyFont="1" applyBorder="1" applyAlignment="1">
      <alignment horizontal="center" vertical="center" wrapText="1"/>
    </xf>
    <xf numFmtId="0" fontId="21" fillId="0" borderId="57"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25" xfId="2" applyFont="1" applyBorder="1" applyAlignment="1">
      <alignment horizontal="center" vertical="center" wrapText="1"/>
    </xf>
    <xf numFmtId="0" fontId="38" fillId="12" borderId="0" xfId="2" applyFont="1" applyFill="1">
      <alignment vertical="center"/>
    </xf>
    <xf numFmtId="0" fontId="39" fillId="12" borderId="0" xfId="2" applyFont="1" applyFill="1">
      <alignment vertical="center"/>
    </xf>
    <xf numFmtId="0" fontId="40" fillId="12" borderId="0" xfId="2" applyFont="1" applyFill="1">
      <alignment vertical="center"/>
    </xf>
    <xf numFmtId="180" fontId="23" fillId="3" borderId="33" xfId="2" applyNumberFormat="1" applyFont="1" applyFill="1" applyBorder="1" applyProtection="1">
      <alignment vertical="center"/>
      <protection locked="0"/>
    </xf>
    <xf numFmtId="180" fontId="23" fillId="3" borderId="42" xfId="2" applyNumberFormat="1" applyFont="1" applyFill="1" applyBorder="1" applyProtection="1">
      <alignment vertical="center"/>
      <protection locked="0"/>
    </xf>
    <xf numFmtId="0" fontId="14" fillId="12" borderId="0" xfId="2" applyFill="1">
      <alignment vertical="center"/>
    </xf>
    <xf numFmtId="0" fontId="22" fillId="12" borderId="0" xfId="2" applyFont="1" applyFill="1" applyBorder="1" applyAlignment="1">
      <alignment horizontal="center" vertical="center" wrapText="1"/>
    </xf>
    <xf numFmtId="0" fontId="23" fillId="12" borderId="0" xfId="2" applyFont="1" applyFill="1" applyBorder="1" applyAlignment="1">
      <alignment horizontal="center" vertical="center"/>
    </xf>
    <xf numFmtId="178" fontId="20" fillId="12" borderId="0" xfId="3" applyNumberFormat="1" applyFont="1" applyFill="1" applyBorder="1" applyProtection="1">
      <alignment vertical="center"/>
    </xf>
    <xf numFmtId="178" fontId="20" fillId="12" borderId="0" xfId="2" applyNumberFormat="1" applyFont="1" applyFill="1" applyBorder="1">
      <alignment vertical="center"/>
    </xf>
    <xf numFmtId="176" fontId="19" fillId="12" borderId="0" xfId="2" applyNumberFormat="1" applyFont="1" applyFill="1" applyBorder="1">
      <alignment vertical="center"/>
    </xf>
    <xf numFmtId="178" fontId="23" fillId="12" borderId="0" xfId="2" applyNumberFormat="1" applyFont="1" applyFill="1" applyBorder="1">
      <alignment vertical="center"/>
    </xf>
    <xf numFmtId="178" fontId="19" fillId="12" borderId="0" xfId="2" applyNumberFormat="1" applyFont="1" applyFill="1" applyBorder="1">
      <alignment vertical="center"/>
    </xf>
    <xf numFmtId="178" fontId="23" fillId="12" borderId="0" xfId="2" applyNumberFormat="1" applyFont="1" applyFill="1" applyBorder="1" applyAlignment="1">
      <alignment horizontal="right" vertical="center" wrapText="1"/>
    </xf>
    <xf numFmtId="0" fontId="20" fillId="12" borderId="0" xfId="2" applyFont="1" applyFill="1" applyBorder="1" applyAlignment="1">
      <alignment horizontal="center" vertical="center"/>
    </xf>
    <xf numFmtId="0" fontId="17" fillId="12" borderId="0" xfId="2" applyFont="1" applyFill="1" applyBorder="1" applyAlignment="1">
      <alignment horizontal="center" vertical="center"/>
    </xf>
    <xf numFmtId="0" fontId="20" fillId="12" borderId="0" xfId="2" applyFont="1" applyFill="1" applyBorder="1">
      <alignment vertical="center"/>
    </xf>
    <xf numFmtId="0" fontId="20" fillId="12" borderId="0" xfId="2" applyFont="1" applyFill="1" applyBorder="1" applyAlignment="1">
      <alignment vertical="top" wrapText="1"/>
    </xf>
    <xf numFmtId="0" fontId="23" fillId="12" borderId="0" xfId="2" applyFont="1" applyFill="1" applyAlignment="1">
      <alignment vertical="top"/>
    </xf>
    <xf numFmtId="0" fontId="23" fillId="12" borderId="0" xfId="2" applyFont="1" applyFill="1" applyAlignment="1">
      <alignment vertical="top" wrapText="1"/>
    </xf>
    <xf numFmtId="0" fontId="23" fillId="12" borderId="0" xfId="2" applyFont="1" applyFill="1" applyAlignment="1">
      <alignment horizontal="left" vertical="top"/>
    </xf>
    <xf numFmtId="0" fontId="7" fillId="0" borderId="118" xfId="0" applyFont="1" applyBorder="1" applyAlignment="1" applyProtection="1">
      <alignment horizontal="right" vertical="center"/>
    </xf>
    <xf numFmtId="0" fontId="8" fillId="0" borderId="119" xfId="0" applyFont="1" applyBorder="1" applyAlignment="1" applyProtection="1">
      <alignment vertical="center" wrapText="1"/>
    </xf>
    <xf numFmtId="0" fontId="7" fillId="0" borderId="116" xfId="0" applyFont="1" applyFill="1" applyBorder="1" applyAlignment="1" applyProtection="1">
      <alignment vertical="center"/>
    </xf>
    <xf numFmtId="0" fontId="7" fillId="0" borderId="117" xfId="0" applyFont="1" applyBorder="1" applyProtection="1">
      <alignment vertical="center"/>
    </xf>
    <xf numFmtId="0" fontId="7" fillId="0" borderId="118" xfId="0" applyFont="1" applyFill="1" applyBorder="1" applyAlignment="1" applyProtection="1">
      <alignment vertical="center"/>
    </xf>
    <xf numFmtId="0" fontId="7" fillId="0" borderId="119" xfId="0" applyFont="1" applyFill="1" applyBorder="1" applyProtection="1">
      <alignment vertical="center"/>
    </xf>
    <xf numFmtId="0" fontId="7" fillId="0" borderId="120" xfId="0" applyFont="1" applyFill="1" applyBorder="1" applyAlignment="1" applyProtection="1">
      <alignment horizontal="center" vertical="center"/>
    </xf>
    <xf numFmtId="0" fontId="7" fillId="0" borderId="121" xfId="0" applyFont="1" applyBorder="1" applyProtection="1">
      <alignment vertical="center"/>
    </xf>
    <xf numFmtId="0" fontId="7" fillId="0" borderId="118" xfId="0" applyFont="1" applyFill="1" applyBorder="1" applyAlignment="1" applyProtection="1">
      <alignment horizontal="center" vertical="center"/>
    </xf>
    <xf numFmtId="0" fontId="7" fillId="0" borderId="119" xfId="0" applyFont="1" applyBorder="1" applyProtection="1">
      <alignment vertical="center"/>
    </xf>
    <xf numFmtId="0" fontId="7" fillId="0" borderId="116" xfId="0" applyFont="1" applyFill="1" applyBorder="1" applyAlignment="1" applyProtection="1">
      <alignment horizontal="center" vertical="center"/>
    </xf>
    <xf numFmtId="0" fontId="7" fillId="0" borderId="120" xfId="0" applyFont="1" applyBorder="1" applyAlignment="1" applyProtection="1">
      <alignment vertical="center"/>
    </xf>
    <xf numFmtId="0" fontId="11" fillId="3" borderId="122" xfId="0" applyFont="1" applyFill="1" applyBorder="1" applyAlignment="1" applyProtection="1">
      <alignment vertical="center" wrapText="1"/>
    </xf>
    <xf numFmtId="0" fontId="7" fillId="0" borderId="116" xfId="0" applyFont="1" applyBorder="1" applyAlignment="1" applyProtection="1">
      <alignment vertical="center"/>
    </xf>
    <xf numFmtId="0" fontId="7" fillId="0" borderId="118" xfId="0" applyFont="1" applyBorder="1" applyAlignment="1" applyProtection="1">
      <alignment horizontal="center" vertical="center"/>
    </xf>
    <xf numFmtId="0" fontId="7" fillId="0" borderId="123" xfId="0" applyFont="1" applyBorder="1" applyAlignment="1" applyProtection="1">
      <alignment horizontal="center" vertical="center"/>
    </xf>
    <xf numFmtId="0" fontId="7" fillId="0" borderId="125" xfId="0" applyFont="1" applyBorder="1" applyProtection="1">
      <alignment vertical="center"/>
    </xf>
    <xf numFmtId="0" fontId="23" fillId="0" borderId="0" xfId="2" applyFont="1" applyAlignment="1">
      <alignment vertical="center"/>
    </xf>
    <xf numFmtId="0" fontId="14" fillId="0" borderId="0" xfId="2" applyFill="1">
      <alignment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2" borderId="6"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58" fontId="7" fillId="3" borderId="1" xfId="0"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35" fillId="0" borderId="0" xfId="0" applyFont="1" applyAlignment="1" applyProtection="1">
      <alignment horizontal="left" vertical="center" wrapText="1"/>
    </xf>
    <xf numFmtId="0" fontId="7" fillId="0" borderId="7"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Alignment="1" applyProtection="1">
      <alignment horizontal="center" vertical="center"/>
    </xf>
    <xf numFmtId="0" fontId="34" fillId="2" borderId="0" xfId="1" applyFont="1" applyFill="1" applyBorder="1" applyAlignment="1" applyProtection="1">
      <alignment horizontal="right" vertical="center"/>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1" xfId="0" applyFont="1" applyBorder="1" applyAlignment="1" applyProtection="1">
      <alignment horizontal="center" vertical="center"/>
    </xf>
    <xf numFmtId="0" fontId="30" fillId="0" borderId="1" xfId="0" applyFont="1" applyBorder="1" applyAlignment="1" applyProtection="1">
      <alignment horizontal="center" vertical="center"/>
    </xf>
    <xf numFmtId="0" fontId="7" fillId="3" borderId="6" xfId="0" applyFont="1" applyFill="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7"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10" xfId="0" applyFont="1" applyBorder="1" applyAlignment="1" applyProtection="1">
      <alignment horizontal="center" vertical="center"/>
    </xf>
    <xf numFmtId="0" fontId="30" fillId="0" borderId="11" xfId="0" applyFont="1" applyBorder="1" applyAlignment="1" applyProtection="1">
      <alignment horizontal="center" vertical="center"/>
    </xf>
    <xf numFmtId="0" fontId="30" fillId="0" borderId="8" xfId="0"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7" fillId="3" borderId="1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0" fillId="0" borderId="6" xfId="0" applyFont="1" applyBorder="1" applyAlignment="1" applyProtection="1">
      <alignment horizontal="left" vertical="center"/>
    </xf>
    <xf numFmtId="0" fontId="30" fillId="0" borderId="7"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12" xfId="0" applyFont="1" applyBorder="1" applyAlignment="1" applyProtection="1">
      <alignment horizontal="left" vertical="center"/>
    </xf>
    <xf numFmtId="0" fontId="7" fillId="0" borderId="1" xfId="0" applyFont="1" applyBorder="1" applyAlignment="1" applyProtection="1">
      <alignment horizontal="center" vertical="center" wrapText="1"/>
    </xf>
    <xf numFmtId="0" fontId="7" fillId="0" borderId="116" xfId="0" applyFont="1" applyBorder="1" applyAlignment="1" applyProtection="1">
      <alignment horizontal="center" vertical="center"/>
    </xf>
    <xf numFmtId="0" fontId="7" fillId="0" borderId="117" xfId="0" applyFont="1" applyBorder="1" applyAlignment="1" applyProtection="1">
      <alignment horizontal="center" vertical="center"/>
    </xf>
    <xf numFmtId="0" fontId="30" fillId="0" borderId="1"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7" fillId="0" borderId="14" xfId="0" applyFont="1" applyBorder="1" applyAlignment="1" applyProtection="1">
      <alignment horizontal="left" vertical="center" wrapText="1"/>
    </xf>
    <xf numFmtId="0" fontId="7" fillId="3" borderId="94" xfId="0" applyFont="1" applyFill="1" applyBorder="1" applyAlignment="1" applyProtection="1">
      <alignment horizontal="center" vertical="center"/>
    </xf>
    <xf numFmtId="0" fontId="7" fillId="0" borderId="3" xfId="0" applyFont="1" applyBorder="1" applyAlignment="1" applyProtection="1">
      <alignment horizontal="center" vertical="center" wrapText="1"/>
    </xf>
    <xf numFmtId="0" fontId="31" fillId="8" borderId="1" xfId="0" applyFont="1" applyFill="1" applyBorder="1" applyAlignment="1" applyProtection="1">
      <alignment horizontal="center" vertical="center"/>
    </xf>
    <xf numFmtId="0" fontId="8" fillId="0" borderId="111" xfId="0" applyFont="1" applyBorder="1" applyAlignment="1" applyProtection="1">
      <alignment horizontal="center" vertical="center"/>
    </xf>
    <xf numFmtId="0" fontId="8" fillId="0" borderId="112" xfId="0" applyFont="1" applyBorder="1" applyAlignment="1" applyProtection="1">
      <alignment horizontal="center" vertical="center"/>
    </xf>
    <xf numFmtId="0" fontId="8" fillId="0" borderId="113" xfId="0" applyFont="1" applyBorder="1" applyAlignment="1" applyProtection="1">
      <alignment horizontal="center" vertical="center"/>
    </xf>
    <xf numFmtId="0" fontId="8" fillId="0" borderId="114"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15" xfId="0" applyFont="1" applyBorder="1" applyAlignment="1" applyProtection="1">
      <alignment horizontal="center" vertical="center"/>
    </xf>
    <xf numFmtId="0" fontId="31" fillId="7" borderId="3" xfId="0" applyFont="1" applyFill="1" applyBorder="1" applyAlignment="1" applyProtection="1">
      <alignment horizontal="center" vertical="center"/>
    </xf>
    <xf numFmtId="0" fontId="31" fillId="7" borderId="4" xfId="0" applyFont="1" applyFill="1" applyBorder="1" applyAlignment="1" applyProtection="1">
      <alignment horizontal="center" vertical="center"/>
    </xf>
    <xf numFmtId="0" fontId="31" fillId="7" borderId="5" xfId="0" applyFont="1" applyFill="1" applyBorder="1" applyAlignment="1" applyProtection="1">
      <alignment horizontal="center" vertical="center"/>
    </xf>
    <xf numFmtId="0" fontId="7" fillId="3" borderId="118" xfId="0" applyFont="1" applyFill="1" applyBorder="1" applyAlignment="1" applyProtection="1">
      <alignment horizontal="center" vertical="center"/>
    </xf>
    <xf numFmtId="0" fontId="30" fillId="0" borderId="6"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12" xfId="0" applyFont="1" applyBorder="1" applyAlignment="1" applyProtection="1">
      <alignment horizontal="center" vertical="center"/>
    </xf>
    <xf numFmtId="0" fontId="7" fillId="3" borderId="124" xfId="0" applyFont="1" applyFill="1" applyBorder="1" applyAlignment="1" applyProtection="1">
      <alignment horizontal="center" vertical="center"/>
    </xf>
    <xf numFmtId="0" fontId="30" fillId="0" borderId="13" xfId="0" applyFont="1" applyBorder="1" applyAlignment="1" applyProtection="1">
      <alignment horizontal="left" vertical="center" wrapText="1"/>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0" borderId="120" xfId="0" applyFont="1" applyBorder="1" applyAlignment="1" applyProtection="1">
      <alignment horizontal="center" vertical="center"/>
    </xf>
    <xf numFmtId="0" fontId="7" fillId="0" borderId="12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1" xfId="0" applyFont="1" applyBorder="1" applyAlignment="1" applyProtection="1">
      <alignment horizontal="center" vertical="center"/>
    </xf>
    <xf numFmtId="0" fontId="36" fillId="0" borderId="1" xfId="0" applyFont="1" applyBorder="1" applyAlignment="1" applyProtection="1">
      <alignment horizontal="left" vertical="center" wrapText="1"/>
    </xf>
    <xf numFmtId="0" fontId="33" fillId="3" borderId="3" xfId="0" applyFont="1" applyFill="1" applyBorder="1" applyAlignment="1" applyProtection="1">
      <alignment horizontal="center" vertical="center"/>
    </xf>
    <xf numFmtId="0" fontId="33" fillId="3" borderId="5" xfId="0" applyFont="1" applyFill="1" applyBorder="1" applyAlignment="1" applyProtection="1">
      <alignment horizontal="center" vertical="center"/>
    </xf>
    <xf numFmtId="0" fontId="33" fillId="0" borderId="3" xfId="0" applyFont="1" applyFill="1" applyBorder="1" applyAlignment="1" applyProtection="1">
      <alignment horizontal="right" vertical="center"/>
    </xf>
    <xf numFmtId="0" fontId="33" fillId="0" borderId="5" xfId="0" applyFont="1" applyFill="1" applyBorder="1" applyAlignment="1" applyProtection="1">
      <alignment horizontal="right" vertical="center"/>
    </xf>
    <xf numFmtId="0" fontId="33" fillId="3" borderId="3" xfId="0" applyFont="1" applyFill="1" applyBorder="1" applyAlignment="1" applyProtection="1">
      <alignment horizontal="right" vertical="center"/>
    </xf>
    <xf numFmtId="0" fontId="33" fillId="3" borderId="5" xfId="0" applyFont="1" applyFill="1" applyBorder="1" applyAlignment="1" applyProtection="1">
      <alignment horizontal="right" vertical="center"/>
    </xf>
    <xf numFmtId="0" fontId="7" fillId="0" borderId="5" xfId="0" applyFont="1" applyBorder="1" applyAlignment="1" applyProtection="1">
      <alignment horizontal="center" vertical="center" wrapText="1"/>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36" fillId="0" borderId="6" xfId="0" applyFont="1" applyBorder="1" applyAlignment="1" applyProtection="1">
      <alignment horizontal="center" vertical="center" wrapText="1"/>
    </xf>
    <xf numFmtId="0" fontId="36" fillId="0" borderId="7" xfId="0" applyFont="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33" fillId="0" borderId="1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3" borderId="6" xfId="0" applyFont="1" applyFill="1" applyBorder="1" applyAlignment="1" applyProtection="1">
      <alignment horizontal="center" vertical="center"/>
    </xf>
    <xf numFmtId="0" fontId="33" fillId="3" borderId="8" xfId="0"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3" fillId="3" borderId="12" xfId="0" applyFont="1" applyFill="1" applyBorder="1" applyAlignment="1" applyProtection="1">
      <alignment horizontal="center" vertical="center"/>
    </xf>
    <xf numFmtId="0" fontId="33" fillId="0" borderId="14" xfId="0" applyFont="1" applyBorder="1" applyAlignment="1" applyProtection="1">
      <alignment horizontal="left" vertical="center"/>
    </xf>
    <xf numFmtId="0" fontId="33" fillId="0" borderId="13" xfId="0" applyFont="1" applyBorder="1" applyAlignment="1" applyProtection="1">
      <alignment horizontal="left" vertical="center"/>
    </xf>
    <xf numFmtId="0" fontId="33" fillId="0" borderId="6" xfId="0" applyFont="1" applyFill="1" applyBorder="1" applyAlignment="1" applyProtection="1">
      <alignment horizontal="center" vertical="center"/>
    </xf>
    <xf numFmtId="0" fontId="33" fillId="0" borderId="8"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12" xfId="0" applyFont="1" applyFill="1" applyBorder="1" applyAlignment="1" applyProtection="1">
      <alignment horizontal="center" vertical="center"/>
    </xf>
    <xf numFmtId="0" fontId="30" fillId="0" borderId="1" xfId="0" applyFont="1" applyBorder="1" applyAlignment="1" applyProtection="1">
      <alignment horizontal="left" vertical="center" wrapText="1"/>
    </xf>
    <xf numFmtId="0" fontId="30" fillId="0" borderId="3" xfId="0" applyFont="1" applyBorder="1" applyAlignment="1" applyProtection="1">
      <alignment horizontal="center" vertical="center"/>
    </xf>
    <xf numFmtId="0" fontId="30"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0" fillId="0" borderId="4" xfId="0" applyFont="1" applyBorder="1" applyAlignment="1" applyProtection="1">
      <alignment horizontal="center" vertical="center"/>
    </xf>
    <xf numFmtId="0" fontId="31" fillId="8" borderId="5" xfId="0"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7" fillId="3" borderId="8"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97" xfId="0" applyFont="1" applyFill="1" applyBorder="1" applyAlignment="1" applyProtection="1">
      <alignment horizontal="center" vertical="center"/>
    </xf>
    <xf numFmtId="0" fontId="7" fillId="3" borderId="98" xfId="0" applyFont="1" applyFill="1" applyBorder="1" applyAlignment="1" applyProtection="1">
      <alignment horizontal="center" vertical="center"/>
    </xf>
    <xf numFmtId="0" fontId="7" fillId="3" borderId="99" xfId="0" applyFont="1" applyFill="1" applyBorder="1" applyAlignment="1" applyProtection="1">
      <alignment horizontal="center" vertical="center"/>
    </xf>
    <xf numFmtId="0" fontId="7" fillId="3" borderId="100" xfId="0" applyFont="1" applyFill="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13" xfId="0" applyFont="1" applyBorder="1" applyAlignment="1" applyProtection="1">
      <alignment horizontal="center" vertical="center"/>
    </xf>
    <xf numFmtId="0" fontId="23" fillId="0" borderId="0" xfId="2" applyFont="1" applyAlignment="1">
      <alignment vertical="top"/>
    </xf>
    <xf numFmtId="0" fontId="23" fillId="0" borderId="0" xfId="2" applyFont="1" applyAlignment="1">
      <alignment horizontal="left" vertical="top" wrapText="1"/>
    </xf>
    <xf numFmtId="0" fontId="23" fillId="0" borderId="0" xfId="2" applyFont="1" applyAlignment="1">
      <alignment horizontal="left" vertical="top"/>
    </xf>
    <xf numFmtId="0" fontId="23" fillId="0" borderId="0" xfId="2" applyFont="1" applyAlignment="1">
      <alignment vertical="top" wrapText="1"/>
    </xf>
    <xf numFmtId="0" fontId="20" fillId="0" borderId="23" xfId="2" applyFont="1" applyBorder="1">
      <alignment vertical="center"/>
    </xf>
    <xf numFmtId="0" fontId="20" fillId="0" borderId="0" xfId="2" applyFont="1">
      <alignment vertical="center"/>
    </xf>
    <xf numFmtId="0" fontId="20" fillId="0" borderId="25" xfId="2" applyFont="1" applyBorder="1">
      <alignment vertical="center"/>
    </xf>
    <xf numFmtId="0" fontId="20" fillId="0" borderId="24" xfId="2" applyFont="1" applyBorder="1">
      <alignment vertical="center"/>
    </xf>
    <xf numFmtId="0" fontId="20" fillId="0" borderId="50" xfId="2" applyFont="1" applyBorder="1" applyAlignment="1">
      <alignment horizontal="left" vertical="center"/>
    </xf>
    <xf numFmtId="0" fontId="20" fillId="0" borderId="51" xfId="2" applyFont="1" applyBorder="1" applyAlignment="1">
      <alignment horizontal="left" vertical="center"/>
    </xf>
    <xf numFmtId="176" fontId="20" fillId="0" borderId="106" xfId="2" applyNumberFormat="1" applyFont="1" applyBorder="1">
      <alignment vertical="center"/>
    </xf>
    <xf numFmtId="0" fontId="20" fillId="0" borderId="105" xfId="2" applyFont="1" applyBorder="1">
      <alignment vertical="center"/>
    </xf>
    <xf numFmtId="0" fontId="20" fillId="0" borderId="56" xfId="2" applyFont="1" applyBorder="1" applyAlignment="1">
      <alignment horizontal="left" vertical="center"/>
    </xf>
    <xf numFmtId="176" fontId="20" fillId="0" borderId="103" xfId="2" applyNumberFormat="1" applyFont="1" applyBorder="1">
      <alignment vertical="center"/>
    </xf>
    <xf numFmtId="0" fontId="20" fillId="0" borderId="102" xfId="2" applyFont="1" applyBorder="1">
      <alignment vertical="center"/>
    </xf>
    <xf numFmtId="0" fontId="20" fillId="0" borderId="20" xfId="2" applyFont="1" applyBorder="1" applyAlignment="1">
      <alignment horizontal="left" vertical="center"/>
    </xf>
    <xf numFmtId="0" fontId="20" fillId="0" borderId="21" xfId="2" applyFont="1" applyBorder="1" applyAlignment="1">
      <alignment horizontal="left" vertical="center"/>
    </xf>
    <xf numFmtId="0" fontId="20" fillId="0" borderId="22" xfId="2" applyFont="1" applyBorder="1" applyAlignment="1">
      <alignment horizontal="left" vertical="center"/>
    </xf>
    <xf numFmtId="0" fontId="20" fillId="3" borderId="31" xfId="2" applyFont="1" applyFill="1" applyBorder="1" applyProtection="1">
      <alignment vertical="center"/>
      <protection locked="0"/>
    </xf>
    <xf numFmtId="0" fontId="20" fillId="3" borderId="87" xfId="2" applyFont="1" applyFill="1" applyBorder="1" applyProtection="1">
      <alignment vertical="center"/>
      <protection locked="0"/>
    </xf>
    <xf numFmtId="0" fontId="20" fillId="3" borderId="88" xfId="2" applyFont="1" applyFill="1" applyBorder="1" applyProtection="1">
      <alignment vertical="center"/>
      <protection locked="0"/>
    </xf>
    <xf numFmtId="0" fontId="20" fillId="3" borderId="50" xfId="2" applyFont="1" applyFill="1" applyBorder="1" applyAlignment="1" applyProtection="1">
      <alignment horizontal="right" vertical="center"/>
      <protection locked="0"/>
    </xf>
    <xf numFmtId="0" fontId="20" fillId="3" borderId="51" xfId="2" applyFont="1" applyFill="1" applyBorder="1" applyAlignment="1" applyProtection="1">
      <alignment horizontal="right" vertical="center"/>
      <protection locked="0"/>
    </xf>
    <xf numFmtId="0" fontId="20" fillId="0" borderId="25" xfId="2" applyFont="1" applyBorder="1" applyAlignment="1">
      <alignment horizontal="left" vertical="center"/>
    </xf>
    <xf numFmtId="0" fontId="20" fillId="0" borderId="24" xfId="2" applyFont="1" applyBorder="1" applyAlignment="1">
      <alignment horizontal="left" vertical="center"/>
    </xf>
    <xf numFmtId="0" fontId="20" fillId="0" borderId="26" xfId="2" applyFont="1" applyBorder="1" applyAlignment="1">
      <alignment horizontal="left" vertical="center"/>
    </xf>
    <xf numFmtId="0" fontId="20" fillId="3" borderId="20" xfId="2" applyFont="1" applyFill="1" applyBorder="1" applyAlignment="1" applyProtection="1">
      <alignment horizontal="right" vertical="center"/>
      <protection locked="0"/>
    </xf>
    <xf numFmtId="0" fontId="20" fillId="3" borderId="21" xfId="2" applyFont="1" applyFill="1" applyBorder="1" applyAlignment="1" applyProtection="1">
      <alignment horizontal="right" vertical="center"/>
      <protection locked="0"/>
    </xf>
    <xf numFmtId="0" fontId="20" fillId="3" borderId="84" xfId="2" applyFont="1" applyFill="1" applyBorder="1" applyProtection="1">
      <alignment vertical="center"/>
      <protection locked="0"/>
    </xf>
    <xf numFmtId="0" fontId="20" fillId="3" borderId="85" xfId="2" applyFont="1" applyFill="1" applyBorder="1" applyProtection="1">
      <alignment vertical="center"/>
      <protection locked="0"/>
    </xf>
    <xf numFmtId="0" fontId="20" fillId="3" borderId="86" xfId="2" applyFont="1" applyFill="1" applyBorder="1" applyProtection="1">
      <alignment vertical="center"/>
      <protection locked="0"/>
    </xf>
    <xf numFmtId="0" fontId="20" fillId="10" borderId="51" xfId="2" applyFont="1" applyFill="1" applyBorder="1" applyAlignment="1">
      <alignment horizontal="center" vertical="center"/>
    </xf>
    <xf numFmtId="0" fontId="17" fillId="0" borderId="50" xfId="2" applyFont="1" applyBorder="1" applyAlignment="1">
      <alignment horizontal="center" vertical="center"/>
    </xf>
    <xf numFmtId="0" fontId="17" fillId="0" borderId="51" xfId="2" applyFont="1" applyBorder="1" applyAlignment="1">
      <alignment horizontal="center" vertical="center"/>
    </xf>
    <xf numFmtId="0" fontId="17" fillId="0" borderId="56" xfId="2" applyFont="1" applyBorder="1" applyAlignment="1">
      <alignment horizontal="center" vertical="center"/>
    </xf>
    <xf numFmtId="0" fontId="20" fillId="0" borderId="20" xfId="2" applyFont="1" applyBorder="1">
      <alignment vertical="center"/>
    </xf>
    <xf numFmtId="0" fontId="20" fillId="0" borderId="21" xfId="2" applyFont="1" applyBorder="1">
      <alignment vertical="center"/>
    </xf>
    <xf numFmtId="0" fontId="20" fillId="0" borderId="82" xfId="2" applyFont="1" applyBorder="1">
      <alignment vertical="center"/>
    </xf>
    <xf numFmtId="0" fontId="20" fillId="0" borderId="2" xfId="2" applyFont="1" applyBorder="1">
      <alignment vertical="center"/>
    </xf>
    <xf numFmtId="0" fontId="20" fillId="0" borderId="47" xfId="2" applyFont="1" applyBorder="1">
      <alignment vertical="center"/>
    </xf>
    <xf numFmtId="0" fontId="20" fillId="0" borderId="88" xfId="2" applyFont="1" applyBorder="1" applyAlignment="1">
      <alignment horizontal="left" vertical="center"/>
    </xf>
    <xf numFmtId="0" fontId="20" fillId="0" borderId="82" xfId="2" applyFont="1" applyBorder="1" applyAlignment="1">
      <alignment horizontal="left" vertical="center"/>
    </xf>
    <xf numFmtId="0" fontId="20" fillId="0" borderId="10" xfId="2" applyFont="1" applyBorder="1" applyAlignment="1">
      <alignment horizontal="left" vertical="center"/>
    </xf>
    <xf numFmtId="0" fontId="20" fillId="0" borderId="11" xfId="2" applyFont="1" applyBorder="1" applyAlignment="1">
      <alignment horizontal="left" vertical="center"/>
    </xf>
    <xf numFmtId="0" fontId="20" fillId="0" borderId="12" xfId="2" applyFont="1" applyBorder="1" applyAlignment="1">
      <alignment horizontal="left" vertical="center"/>
    </xf>
    <xf numFmtId="0" fontId="20" fillId="0" borderId="83" xfId="2" applyFont="1" applyBorder="1" applyAlignment="1">
      <alignment horizontal="center" vertical="center"/>
    </xf>
    <xf numFmtId="0" fontId="20" fillId="0" borderId="69" xfId="2" applyFont="1" applyBorder="1" applyAlignment="1">
      <alignment horizontal="center" vertical="center"/>
    </xf>
    <xf numFmtId="0" fontId="20" fillId="0" borderId="61" xfId="2" applyFont="1" applyBorder="1" applyAlignment="1">
      <alignment horizontal="center" vertical="center"/>
    </xf>
    <xf numFmtId="178" fontId="20" fillId="0" borderId="107" xfId="2" applyNumberFormat="1" applyFont="1" applyBorder="1">
      <alignment vertical="center"/>
    </xf>
    <xf numFmtId="178" fontId="20" fillId="0" borderId="32" xfId="2" applyNumberFormat="1" applyFont="1" applyBorder="1">
      <alignment vertical="center"/>
    </xf>
    <xf numFmtId="178" fontId="20" fillId="0" borderId="83" xfId="2" applyNumberFormat="1" applyFont="1" applyBorder="1">
      <alignment vertical="center"/>
    </xf>
    <xf numFmtId="0" fontId="15" fillId="0" borderId="0" xfId="2" applyFont="1" applyAlignment="1">
      <alignment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20" fillId="0" borderId="39" xfId="2" applyFont="1" applyBorder="1" applyAlignment="1">
      <alignment horizontal="center" vertical="center"/>
    </xf>
    <xf numFmtId="178" fontId="20" fillId="0" borderId="5" xfId="2" applyNumberFormat="1" applyFont="1" applyBorder="1">
      <alignment vertical="center"/>
    </xf>
    <xf numFmtId="178" fontId="20" fillId="0" borderId="1" xfId="2" applyNumberFormat="1" applyFont="1" applyBorder="1">
      <alignment vertical="center"/>
    </xf>
    <xf numFmtId="178" fontId="20" fillId="0" borderId="3" xfId="2" applyNumberFormat="1" applyFont="1" applyBorder="1">
      <alignment vertical="center"/>
    </xf>
    <xf numFmtId="0" fontId="20" fillId="0" borderId="6" xfId="2" applyFont="1" applyBorder="1" applyAlignment="1">
      <alignment horizontal="left" vertical="center"/>
    </xf>
    <xf numFmtId="0" fontId="20" fillId="0" borderId="7" xfId="2" applyFont="1" applyBorder="1" applyAlignment="1">
      <alignment horizontal="left" vertical="center"/>
    </xf>
    <xf numFmtId="0" fontId="20" fillId="0" borderId="65" xfId="2" applyFont="1" applyBorder="1" applyAlignment="1">
      <alignment horizontal="left" vertical="center"/>
    </xf>
    <xf numFmtId="0" fontId="20" fillId="3" borderId="5" xfId="2" applyFont="1" applyFill="1" applyBorder="1" applyProtection="1">
      <alignment vertical="center"/>
      <protection locked="0"/>
    </xf>
    <xf numFmtId="0" fontId="20" fillId="3" borderId="1" xfId="2" applyFont="1" applyFill="1" applyBorder="1" applyProtection="1">
      <alignment vertical="center"/>
      <protection locked="0"/>
    </xf>
    <xf numFmtId="0" fontId="20" fillId="3" borderId="3" xfId="2" applyFont="1" applyFill="1" applyBorder="1" applyProtection="1">
      <alignment vertical="center"/>
      <protection locked="0"/>
    </xf>
    <xf numFmtId="0" fontId="20" fillId="0" borderId="66" xfId="2" applyFont="1" applyBorder="1" applyAlignment="1">
      <alignment horizontal="center" vertical="center"/>
    </xf>
    <xf numFmtId="0" fontId="20" fillId="0" borderId="24" xfId="2" applyFont="1" applyBorder="1" applyAlignment="1">
      <alignment horizontal="center" vertical="center"/>
    </xf>
    <xf numFmtId="0" fontId="20" fillId="0" borderId="47" xfId="2" applyFont="1" applyBorder="1" applyAlignment="1">
      <alignment horizontal="center" vertical="center"/>
    </xf>
    <xf numFmtId="0" fontId="20" fillId="0" borderId="67" xfId="2" applyFont="1" applyBorder="1" applyAlignment="1">
      <alignment horizontal="left" vertical="center"/>
    </xf>
    <xf numFmtId="0" fontId="20" fillId="0" borderId="68" xfId="2" applyFont="1" applyBorder="1" applyAlignment="1">
      <alignment horizontal="left" vertical="center"/>
    </xf>
    <xf numFmtId="0" fontId="20" fillId="3" borderId="47" xfId="2" applyFont="1" applyFill="1" applyBorder="1" applyProtection="1">
      <alignment vertical="center"/>
      <protection locked="0"/>
    </xf>
    <xf numFmtId="0" fontId="20" fillId="3" borderId="27" xfId="2" applyFont="1" applyFill="1" applyBorder="1" applyProtection="1">
      <alignment vertical="center"/>
      <protection locked="0"/>
    </xf>
    <xf numFmtId="0" fontId="20" fillId="3" borderId="66" xfId="2" applyFont="1" applyFill="1" applyBorder="1" applyProtection="1">
      <alignment vertical="center"/>
      <protection locked="0"/>
    </xf>
    <xf numFmtId="0" fontId="20" fillId="12" borderId="0" xfId="2" applyFont="1" applyFill="1" applyBorder="1" applyAlignment="1">
      <alignment horizontal="center" vertical="center"/>
    </xf>
    <xf numFmtId="178" fontId="23" fillId="0" borderId="30" xfId="2" applyNumberFormat="1" applyFont="1" applyBorder="1" applyAlignment="1">
      <alignment horizontal="right" vertical="center" wrapText="1"/>
    </xf>
    <xf numFmtId="178" fontId="23" fillId="0" borderId="35" xfId="2" applyNumberFormat="1" applyFont="1" applyBorder="1" applyAlignment="1">
      <alignment horizontal="right" vertical="center" wrapText="1"/>
    </xf>
    <xf numFmtId="0" fontId="23" fillId="0" borderId="27" xfId="2" applyFont="1" applyBorder="1" applyAlignment="1">
      <alignment horizontal="left" vertical="center" wrapText="1"/>
    </xf>
    <xf numFmtId="0" fontId="23" fillId="0" borderId="58" xfId="2" applyFont="1" applyBorder="1" applyAlignment="1">
      <alignment horizontal="left" vertical="center" wrapText="1"/>
    </xf>
    <xf numFmtId="0" fontId="23" fillId="3" borderId="25" xfId="2" applyFont="1" applyFill="1" applyBorder="1" applyProtection="1">
      <alignment vertical="center"/>
      <protection locked="0"/>
    </xf>
    <xf numFmtId="0" fontId="23" fillId="3" borderId="26" xfId="2" applyFont="1" applyFill="1" applyBorder="1" applyProtection="1">
      <alignment vertical="center"/>
      <protection locked="0"/>
    </xf>
    <xf numFmtId="0" fontId="17" fillId="0" borderId="20"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24" xfId="2" applyFont="1" applyBorder="1" applyAlignment="1">
      <alignment horizontal="center" vertical="center" wrapText="1"/>
    </xf>
    <xf numFmtId="0" fontId="19" fillId="0" borderId="20" xfId="2" applyFont="1" applyBorder="1" applyAlignment="1">
      <alignment horizontal="left" vertical="center" wrapText="1"/>
    </xf>
    <xf numFmtId="0" fontId="19" fillId="0" borderId="21" xfId="2" applyFont="1" applyBorder="1" applyAlignment="1">
      <alignment horizontal="left" vertical="center" wrapText="1"/>
    </xf>
    <xf numFmtId="0" fontId="19" fillId="0" borderId="22" xfId="2" applyFont="1" applyBorder="1" applyAlignment="1">
      <alignment horizontal="left" vertical="center" wrapText="1"/>
    </xf>
    <xf numFmtId="0" fontId="19" fillId="0" borderId="49" xfId="2" applyFont="1" applyBorder="1" applyAlignment="1">
      <alignment horizontal="left" vertical="center" wrapText="1"/>
    </xf>
    <xf numFmtId="0" fontId="19" fillId="0" borderId="53" xfId="2" applyFont="1" applyBorder="1" applyAlignment="1">
      <alignment horizontal="left" vertical="center" wrapText="1"/>
    </xf>
    <xf numFmtId="0" fontId="19" fillId="0" borderId="54" xfId="2" applyFont="1" applyBorder="1" applyAlignment="1">
      <alignment horizontal="left" vertical="center" wrapText="1"/>
    </xf>
    <xf numFmtId="0" fontId="19" fillId="0" borderId="60" xfId="2" applyFont="1" applyBorder="1" applyAlignment="1">
      <alignment horizontal="left" vertical="center" wrapText="1"/>
    </xf>
    <xf numFmtId="0" fontId="19" fillId="0" borderId="69" xfId="2" applyFont="1" applyBorder="1" applyAlignment="1">
      <alignment horizontal="left" vertical="center" wrapText="1"/>
    </xf>
    <xf numFmtId="0" fontId="19" fillId="0" borderId="61" xfId="2" applyFont="1" applyBorder="1" applyAlignment="1">
      <alignment horizontal="left" vertical="center" wrapText="1"/>
    </xf>
    <xf numFmtId="0" fontId="19" fillId="0" borderId="25" xfId="2" applyFont="1" applyBorder="1" applyAlignment="1">
      <alignment horizontal="left" vertical="center" wrapText="1"/>
    </xf>
    <xf numFmtId="0" fontId="19" fillId="0" borderId="24" xfId="2" applyFont="1" applyBorder="1" applyAlignment="1">
      <alignment horizontal="left" vertical="center" wrapText="1"/>
    </xf>
    <xf numFmtId="0" fontId="19" fillId="0" borderId="26" xfId="2" applyFont="1" applyBorder="1" applyAlignment="1">
      <alignment horizontal="left" vertical="center" wrapText="1"/>
    </xf>
    <xf numFmtId="0" fontId="19" fillId="0" borderId="30" xfId="2" applyFont="1" applyBorder="1" applyAlignment="1">
      <alignment horizontal="center" vertical="center" textRotation="255" wrapText="1"/>
    </xf>
    <xf numFmtId="0" fontId="19" fillId="0" borderId="37" xfId="2" applyFont="1" applyBorder="1" applyAlignment="1">
      <alignment horizontal="center" vertical="center" textRotation="255" wrapText="1"/>
    </xf>
    <xf numFmtId="0" fontId="19" fillId="0" borderId="29" xfId="2" applyFont="1" applyBorder="1" applyAlignment="1">
      <alignment horizontal="center" vertical="center" textRotation="255" wrapText="1"/>
    </xf>
    <xf numFmtId="0" fontId="23" fillId="0" borderId="20"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22" xfId="2" applyFont="1" applyBorder="1" applyAlignment="1">
      <alignment horizontal="center" vertical="center" wrapText="1"/>
    </xf>
    <xf numFmtId="0" fontId="23" fillId="0" borderId="25"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26" xfId="2" applyFont="1" applyBorder="1" applyAlignment="1">
      <alignment horizontal="center" vertical="center" wrapText="1"/>
    </xf>
    <xf numFmtId="176" fontId="23" fillId="3" borderId="30" xfId="3" applyNumberFormat="1" applyFont="1" applyFill="1" applyBorder="1" applyAlignment="1" applyProtection="1">
      <alignment vertical="center" wrapText="1"/>
      <protection locked="0"/>
    </xf>
    <xf numFmtId="176" fontId="23" fillId="3" borderId="35" xfId="3" applyNumberFormat="1" applyFont="1" applyFill="1" applyBorder="1" applyAlignment="1" applyProtection="1">
      <alignment vertical="center" wrapText="1"/>
      <protection locked="0"/>
    </xf>
    <xf numFmtId="0" fontId="23" fillId="0" borderId="41" xfId="2" applyFont="1" applyBorder="1" applyAlignment="1">
      <alignment horizontal="left" vertical="center" wrapText="1"/>
    </xf>
    <xf numFmtId="0" fontId="23" fillId="0" borderId="1" xfId="2" applyFont="1" applyBorder="1" applyAlignment="1">
      <alignment horizontal="left" vertical="center" wrapText="1"/>
    </xf>
    <xf numFmtId="0" fontId="23" fillId="0" borderId="62" xfId="2" applyFont="1" applyBorder="1" applyAlignment="1">
      <alignment horizontal="left" vertical="center" wrapText="1"/>
    </xf>
    <xf numFmtId="0" fontId="23" fillId="0" borderId="14" xfId="2" applyFont="1" applyBorder="1" applyAlignment="1">
      <alignment horizontal="left" vertical="center" wrapText="1"/>
    </xf>
    <xf numFmtId="0" fontId="23" fillId="0" borderId="80" xfId="2" applyFont="1" applyBorder="1" applyAlignment="1">
      <alignment horizontal="left" vertical="center" wrapText="1"/>
    </xf>
    <xf numFmtId="0" fontId="23" fillId="0" borderId="67" xfId="2" applyFont="1" applyBorder="1" applyAlignment="1">
      <alignment horizontal="left" vertical="center" wrapText="1"/>
    </xf>
    <xf numFmtId="0" fontId="23" fillId="0" borderId="6" xfId="2" applyFont="1" applyBorder="1" applyAlignment="1">
      <alignment horizontal="left" vertical="center" wrapText="1"/>
    </xf>
    <xf numFmtId="0" fontId="23" fillId="0" borderId="65" xfId="2" applyFont="1" applyBorder="1" applyAlignment="1">
      <alignment horizontal="left" vertical="center" wrapText="1"/>
    </xf>
    <xf numFmtId="0" fontId="23" fillId="0" borderId="10" xfId="2" applyFont="1" applyBorder="1" applyAlignment="1">
      <alignment horizontal="left" vertical="center" wrapText="1"/>
    </xf>
    <xf numFmtId="0" fontId="23" fillId="0" borderId="52" xfId="2" applyFont="1" applyBorder="1" applyAlignment="1">
      <alignment horizontal="left" vertical="center" wrapText="1"/>
    </xf>
    <xf numFmtId="176" fontId="23" fillId="3" borderId="45" xfId="3" applyNumberFormat="1" applyFont="1" applyFill="1" applyBorder="1" applyAlignment="1" applyProtection="1">
      <alignment vertical="center" wrapText="1"/>
      <protection locked="0"/>
    </xf>
    <xf numFmtId="0" fontId="23" fillId="0" borderId="45" xfId="2" applyFont="1" applyBorder="1" applyAlignment="1">
      <alignment horizontal="center" vertical="center" wrapText="1"/>
    </xf>
    <xf numFmtId="0" fontId="23" fillId="0" borderId="35" xfId="2" applyFont="1" applyBorder="1" applyAlignment="1">
      <alignment horizontal="center" vertical="center" wrapText="1"/>
    </xf>
    <xf numFmtId="176" fontId="23" fillId="11" borderId="78" xfId="2" applyNumberFormat="1" applyFont="1" applyFill="1" applyBorder="1" applyAlignment="1">
      <alignment horizontal="right" vertical="center" wrapText="1"/>
    </xf>
    <xf numFmtId="176" fontId="23" fillId="11" borderId="76" xfId="2" applyNumberFormat="1" applyFont="1" applyFill="1" applyBorder="1" applyAlignment="1">
      <alignment horizontal="right" vertical="center" wrapText="1"/>
    </xf>
    <xf numFmtId="176" fontId="25" fillId="11" borderId="75" xfId="3" applyNumberFormat="1" applyFont="1" applyFill="1" applyBorder="1" applyAlignment="1" applyProtection="1">
      <alignment vertical="center" wrapText="1"/>
    </xf>
    <xf numFmtId="176" fontId="25" fillId="11" borderId="77" xfId="3" applyNumberFormat="1" applyFont="1" applyFill="1" applyBorder="1" applyAlignment="1" applyProtection="1">
      <alignment vertical="center" wrapText="1"/>
    </xf>
    <xf numFmtId="176" fontId="25" fillId="11" borderId="79" xfId="3" applyNumberFormat="1" applyFont="1" applyFill="1" applyBorder="1" applyAlignment="1" applyProtection="1">
      <alignment vertical="center" wrapText="1"/>
    </xf>
    <xf numFmtId="0" fontId="23" fillId="0" borderId="34"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52" xfId="2" applyFont="1" applyBorder="1" applyAlignment="1">
      <alignment horizontal="center" vertical="center" wrapText="1"/>
    </xf>
    <xf numFmtId="0" fontId="23" fillId="0" borderId="30" xfId="2" applyFont="1" applyBorder="1" applyAlignment="1">
      <alignment horizontal="center" vertical="center" wrapText="1"/>
    </xf>
    <xf numFmtId="176" fontId="23" fillId="11" borderId="70" xfId="2" applyNumberFormat="1" applyFont="1" applyFill="1" applyBorder="1" applyAlignment="1">
      <alignment horizontal="right" vertical="center" wrapText="1"/>
    </xf>
    <xf numFmtId="176" fontId="23" fillId="11" borderId="70" xfId="3" applyNumberFormat="1" applyFont="1" applyFill="1" applyBorder="1" applyAlignment="1" applyProtection="1">
      <alignment vertical="center" wrapText="1"/>
    </xf>
    <xf numFmtId="176" fontId="23" fillId="11" borderId="76" xfId="3" applyNumberFormat="1" applyFont="1" applyFill="1" applyBorder="1" applyAlignment="1" applyProtection="1">
      <alignment vertical="center" wrapText="1"/>
    </xf>
    <xf numFmtId="176" fontId="23" fillId="11" borderId="78" xfId="3" applyNumberFormat="1" applyFont="1" applyFill="1" applyBorder="1" applyAlignment="1" applyProtection="1">
      <alignment vertical="center" wrapText="1"/>
    </xf>
    <xf numFmtId="0" fontId="23" fillId="0" borderId="34" xfId="2" applyFont="1" applyBorder="1" applyAlignment="1">
      <alignment horizontal="left" vertical="center" wrapText="1"/>
    </xf>
    <xf numFmtId="0" fontId="23" fillId="0" borderId="11" xfId="2" applyFont="1" applyBorder="1" applyAlignment="1">
      <alignment horizontal="left" vertical="center" wrapText="1"/>
    </xf>
    <xf numFmtId="0" fontId="17" fillId="0" borderId="50"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56" xfId="2" applyFont="1" applyBorder="1" applyAlignment="1">
      <alignment horizontal="center" vertical="center" wrapText="1"/>
    </xf>
    <xf numFmtId="0" fontId="17" fillId="0" borderId="74"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80" xfId="2" applyFont="1" applyBorder="1" applyAlignment="1">
      <alignment horizontal="center" vertical="center" wrapText="1"/>
    </xf>
    <xf numFmtId="0" fontId="17" fillId="0" borderId="67" xfId="2" applyFont="1" applyBorder="1" applyAlignment="1">
      <alignment horizontal="center" vertical="center" wrapText="1"/>
    </xf>
    <xf numFmtId="0" fontId="17" fillId="0" borderId="89" xfId="2" applyFont="1" applyBorder="1" applyAlignment="1">
      <alignment horizontal="center" vertical="center" wrapText="1"/>
    </xf>
    <xf numFmtId="179" fontId="17" fillId="12" borderId="74" xfId="2" applyNumberFormat="1" applyFont="1" applyFill="1" applyBorder="1" applyAlignment="1">
      <alignment horizontal="center" vertical="center"/>
    </xf>
    <xf numFmtId="179" fontId="17" fillId="12" borderId="33" xfId="2" applyNumberFormat="1" applyFont="1" applyFill="1" applyBorder="1" applyAlignment="1">
      <alignment horizontal="center" vertical="center"/>
    </xf>
    <xf numFmtId="0" fontId="17" fillId="0" borderId="68" xfId="2" applyFont="1" applyBorder="1" applyAlignment="1">
      <alignment horizontal="center" vertical="center" wrapText="1"/>
    </xf>
    <xf numFmtId="180" fontId="23" fillId="0" borderId="34" xfId="2" applyNumberFormat="1" applyFont="1" applyBorder="1">
      <alignment vertical="center"/>
    </xf>
    <xf numFmtId="180" fontId="23" fillId="0" borderId="52" xfId="2" applyNumberFormat="1" applyFont="1" applyBorder="1">
      <alignment vertical="center"/>
    </xf>
    <xf numFmtId="0" fontId="23" fillId="0" borderId="38" xfId="2" applyFont="1" applyBorder="1" applyAlignment="1">
      <alignment horizontal="left" vertical="center" wrapText="1"/>
    </xf>
    <xf numFmtId="0" fontId="23" fillId="0" borderId="4" xfId="2" applyFont="1" applyBorder="1" applyAlignment="1">
      <alignment horizontal="left" vertical="center" wrapText="1"/>
    </xf>
    <xf numFmtId="0" fontId="23" fillId="0" borderId="39" xfId="2" applyFont="1" applyBorder="1" applyAlignment="1">
      <alignment horizontal="left" vertical="center" wrapText="1"/>
    </xf>
    <xf numFmtId="180" fontId="23" fillId="0" borderId="38" xfId="2" applyNumberFormat="1" applyFont="1" applyBorder="1">
      <alignment vertical="center"/>
    </xf>
    <xf numFmtId="180" fontId="23" fillId="0" borderId="39" xfId="2" applyNumberFormat="1" applyFont="1" applyBorder="1">
      <alignment vertical="center"/>
    </xf>
    <xf numFmtId="0" fontId="23" fillId="0" borderId="49" xfId="2" applyFont="1" applyBorder="1" applyAlignment="1">
      <alignment horizontal="left" vertical="center" wrapText="1"/>
    </xf>
    <xf numFmtId="0" fontId="23" fillId="0" borderId="53" xfId="2" applyFont="1" applyBorder="1" applyAlignment="1">
      <alignment horizontal="left" vertical="center" wrapText="1"/>
    </xf>
    <xf numFmtId="0" fontId="23" fillId="0" borderId="54" xfId="2" applyFont="1" applyBorder="1" applyAlignment="1">
      <alignment horizontal="left" vertical="center" wrapText="1"/>
    </xf>
    <xf numFmtId="180" fontId="23" fillId="0" borderId="49" xfId="2" applyNumberFormat="1" applyFont="1" applyBorder="1">
      <alignment vertical="center"/>
    </xf>
    <xf numFmtId="180" fontId="23" fillId="0" borderId="54" xfId="2" applyNumberFormat="1" applyFont="1" applyBorder="1">
      <alignment vertical="center"/>
    </xf>
    <xf numFmtId="0" fontId="23" fillId="13" borderId="38" xfId="2" applyFont="1" applyFill="1" applyBorder="1" applyAlignment="1">
      <alignment horizontal="left" vertical="center" wrapText="1"/>
    </xf>
    <xf numFmtId="0" fontId="23" fillId="13" borderId="4" xfId="2" applyFont="1" applyFill="1" applyBorder="1" applyAlignment="1">
      <alignment horizontal="left" vertical="center" wrapText="1"/>
    </xf>
    <xf numFmtId="0" fontId="23" fillId="13" borderId="39" xfId="2" applyFont="1" applyFill="1" applyBorder="1" applyAlignment="1">
      <alignment horizontal="left" vertical="center" wrapText="1"/>
    </xf>
    <xf numFmtId="179" fontId="20" fillId="0" borderId="4" xfId="2" applyNumberFormat="1" applyFont="1" applyBorder="1" applyAlignment="1">
      <alignment horizontal="right" vertical="center"/>
    </xf>
    <xf numFmtId="179" fontId="20" fillId="0" borderId="39" xfId="2" applyNumberFormat="1" applyFont="1" applyBorder="1" applyAlignment="1">
      <alignment horizontal="right" vertical="center"/>
    </xf>
    <xf numFmtId="0" fontId="23" fillId="0" borderId="44" xfId="2" applyFont="1" applyBorder="1" applyAlignment="1">
      <alignment horizontal="left" vertical="center" wrapText="1"/>
    </xf>
    <xf numFmtId="0" fontId="23" fillId="0" borderId="8" xfId="2" applyFont="1" applyBorder="1" applyAlignment="1">
      <alignment horizontal="left" vertical="center" wrapText="1"/>
    </xf>
    <xf numFmtId="0" fontId="23" fillId="0" borderId="23" xfId="2" applyFont="1" applyBorder="1" applyAlignment="1">
      <alignment horizontal="left" vertical="center" wrapText="1"/>
    </xf>
    <xf numFmtId="0" fontId="23" fillId="0" borderId="2" xfId="2" applyFont="1" applyBorder="1" applyAlignment="1">
      <alignment horizontal="left" vertical="center" wrapText="1"/>
    </xf>
    <xf numFmtId="176" fontId="20" fillId="3" borderId="45" xfId="3" applyNumberFormat="1" applyFont="1" applyFill="1" applyBorder="1" applyAlignment="1" applyProtection="1">
      <alignment horizontal="center" vertical="center" wrapText="1"/>
      <protection locked="0"/>
    </xf>
    <xf numFmtId="176" fontId="20" fillId="3" borderId="35" xfId="3" applyNumberFormat="1" applyFont="1" applyFill="1" applyBorder="1" applyAlignment="1" applyProtection="1">
      <alignment horizontal="center" vertical="center" wrapText="1"/>
      <protection locked="0"/>
    </xf>
    <xf numFmtId="0" fontId="20" fillId="0" borderId="44" xfId="2" applyFont="1" applyBorder="1" applyAlignment="1">
      <alignment horizontal="center" vertical="center" wrapText="1"/>
    </xf>
    <xf numFmtId="0" fontId="20" fillId="0" borderId="34" xfId="2" applyFont="1" applyBorder="1" applyAlignment="1">
      <alignment horizontal="center" vertical="center" wrapText="1"/>
    </xf>
    <xf numFmtId="0" fontId="20" fillId="0" borderId="62" xfId="2" applyFont="1" applyBorder="1" applyAlignment="1">
      <alignment horizontal="center" vertical="center" wrapText="1"/>
    </xf>
    <xf numFmtId="0" fontId="20" fillId="0" borderId="59" xfId="2" applyFont="1" applyBorder="1" applyAlignment="1">
      <alignment horizontal="center" vertical="center" wrapText="1"/>
    </xf>
    <xf numFmtId="178" fontId="20" fillId="0" borderId="40" xfId="2" applyNumberFormat="1" applyFont="1" applyBorder="1" applyAlignment="1">
      <alignment horizontal="center" vertical="center"/>
    </xf>
    <xf numFmtId="179" fontId="20" fillId="3" borderId="7" xfId="2" applyNumberFormat="1" applyFont="1" applyFill="1" applyBorder="1" applyProtection="1">
      <alignment vertical="center"/>
      <protection locked="0"/>
    </xf>
    <xf numFmtId="179" fontId="20" fillId="3" borderId="65" xfId="2" applyNumberFormat="1" applyFont="1" applyFill="1" applyBorder="1" applyProtection="1">
      <alignment vertical="center"/>
      <protection locked="0"/>
    </xf>
    <xf numFmtId="0" fontId="23" fillId="0" borderId="42" xfId="2" applyFont="1" applyBorder="1" applyAlignment="1">
      <alignment horizontal="left" vertical="center" wrapText="1"/>
    </xf>
    <xf numFmtId="179" fontId="20" fillId="0" borderId="4" xfId="2" applyNumberFormat="1" applyFont="1" applyBorder="1">
      <alignment vertical="center"/>
    </xf>
    <xf numFmtId="179" fontId="20" fillId="0" borderId="39" xfId="2" applyNumberFormat="1" applyFont="1" applyBorder="1">
      <alignment vertical="center"/>
    </xf>
    <xf numFmtId="0" fontId="23" fillId="0" borderId="12" xfId="2" applyFont="1" applyBorder="1" applyAlignment="1">
      <alignment horizontal="left" vertical="center" wrapText="1"/>
    </xf>
    <xf numFmtId="0" fontId="23" fillId="0" borderId="13" xfId="2" applyFont="1" applyBorder="1" applyAlignment="1">
      <alignment horizontal="left" vertical="center" wrapText="1"/>
    </xf>
    <xf numFmtId="0" fontId="23" fillId="0" borderId="46" xfId="2" applyFont="1" applyBorder="1" applyAlignment="1">
      <alignment horizontal="left" vertical="center" wrapText="1"/>
    </xf>
    <xf numFmtId="0" fontId="23" fillId="0" borderId="44"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23"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2" xfId="2" applyFont="1" applyBorder="1" applyAlignment="1">
      <alignment horizontal="center" vertical="center" wrapText="1"/>
    </xf>
    <xf numFmtId="0" fontId="23" fillId="0" borderId="3" xfId="2" applyFont="1" applyBorder="1" applyAlignment="1">
      <alignment horizontal="left" vertical="center" wrapText="1"/>
    </xf>
    <xf numFmtId="0" fontId="23" fillId="0" borderId="43" xfId="2" applyFont="1" applyBorder="1" applyAlignment="1">
      <alignment horizontal="left" vertical="center" wrapText="1"/>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22"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24"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50" xfId="2" applyFont="1" applyBorder="1" applyAlignment="1">
      <alignment horizontal="center" vertical="center" wrapText="1"/>
    </xf>
    <xf numFmtId="0" fontId="18" fillId="0" borderId="51" xfId="2" applyFont="1" applyBorder="1" applyAlignment="1">
      <alignment horizontal="center" vertical="center" wrapText="1"/>
    </xf>
    <xf numFmtId="0" fontId="18" fillId="0" borderId="56" xfId="2" applyFont="1" applyBorder="1" applyAlignment="1">
      <alignment horizontal="center" vertical="center" wrapText="1"/>
    </xf>
    <xf numFmtId="0" fontId="18" fillId="0" borderId="60" xfId="2" applyFont="1" applyBorder="1" applyAlignment="1">
      <alignment horizontal="center" vertical="center" wrapText="1"/>
    </xf>
    <xf numFmtId="0" fontId="18" fillId="0" borderId="61"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29" xfId="2" applyFont="1" applyBorder="1" applyAlignment="1">
      <alignment horizontal="center" vertical="center"/>
    </xf>
    <xf numFmtId="0" fontId="22" fillId="0" borderId="30" xfId="2" applyFont="1" applyBorder="1" applyAlignment="1">
      <alignment horizontal="center" vertical="center" wrapText="1"/>
    </xf>
    <xf numFmtId="0" fontId="23" fillId="0" borderId="29" xfId="2" applyFont="1" applyBorder="1" applyAlignment="1">
      <alignment horizontal="center" vertical="center"/>
    </xf>
    <xf numFmtId="0" fontId="15" fillId="0" borderId="0" xfId="2" applyFont="1" applyFill="1" applyAlignment="1">
      <alignment vertical="center" wrapText="1"/>
    </xf>
    <xf numFmtId="0" fontId="19" fillId="12" borderId="30" xfId="2" applyFont="1" applyFill="1" applyBorder="1" applyAlignment="1">
      <alignment horizontal="center" vertical="center" textRotation="255" wrapText="1"/>
    </xf>
    <xf numFmtId="0" fontId="19" fillId="12" borderId="37" xfId="2" applyFont="1" applyFill="1" applyBorder="1" applyAlignment="1">
      <alignment horizontal="center" vertical="center" textRotation="255" wrapText="1"/>
    </xf>
    <xf numFmtId="0" fontId="19" fillId="12" borderId="23" xfId="2" applyFont="1" applyFill="1" applyBorder="1" applyAlignment="1">
      <alignment horizontal="center" vertical="center" textRotation="255" wrapText="1"/>
    </xf>
    <xf numFmtId="0" fontId="19" fillId="12" borderId="25" xfId="2" applyFont="1" applyFill="1" applyBorder="1" applyAlignment="1">
      <alignment horizontal="center" vertical="center" textRotation="255" wrapText="1"/>
    </xf>
    <xf numFmtId="0" fontId="23" fillId="0" borderId="31" xfId="2" applyFont="1" applyBorder="1" applyAlignment="1">
      <alignment horizontal="left" vertical="center" wrapText="1"/>
    </xf>
    <xf numFmtId="0" fontId="23" fillId="0" borderId="32" xfId="2" applyFont="1" applyBorder="1" applyAlignment="1">
      <alignment horizontal="left" vertical="center" wrapText="1"/>
    </xf>
    <xf numFmtId="0" fontId="23" fillId="0" borderId="33" xfId="2" applyFont="1" applyBorder="1" applyAlignment="1">
      <alignment horizontal="left" vertical="center" wrapText="1"/>
    </xf>
    <xf numFmtId="179" fontId="20" fillId="0" borderId="69" xfId="2" applyNumberFormat="1" applyFont="1" applyBorder="1">
      <alignment vertical="center"/>
    </xf>
    <xf numFmtId="179" fontId="20" fillId="0" borderId="61" xfId="2" applyNumberFormat="1" applyFont="1" applyBorder="1">
      <alignment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8" borderId="1" xfId="0" applyFill="1" applyBorder="1" applyAlignment="1">
      <alignment horizontal="center" vertical="center"/>
    </xf>
    <xf numFmtId="0" fontId="0" fillId="0" borderId="5" xfId="0" applyBorder="1" applyAlignment="1">
      <alignment horizontal="center" vertical="center"/>
    </xf>
    <xf numFmtId="0" fontId="0" fillId="9" borderId="1" xfId="0" applyFill="1" applyBorder="1" applyAlignment="1">
      <alignment horizontal="center" vertical="center"/>
    </xf>
  </cellXfs>
  <cellStyles count="4">
    <cellStyle name="桁区切り 2" xfId="3" xr:uid="{0E820E05-5B21-499F-AB97-763925C7AE31}"/>
    <cellStyle name="標準" xfId="0" builtinId="0"/>
    <cellStyle name="標準 2" xfId="2" xr:uid="{306C1859-D8B2-430A-A6F5-580F65DE5BB5}"/>
    <cellStyle name="標準_【新様式案】計画書" xfId="1" xr:uid="{F122510C-AFD5-42CA-A743-EB366A49E3AC}"/>
  </cellStyles>
  <dxfs count="75">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numFmt numFmtId="45" formatCode="[$-411]ggge&quot;年&quot;m&quot;月&quot;d&quot;日&quo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0.5"/>
        <color theme="0"/>
        <name val="ＭＳ 明朝"/>
        <family val="1"/>
        <charset val="128"/>
        <scheme val="none"/>
      </font>
      <fill>
        <patternFill patternType="solid">
          <fgColor theme="4"/>
          <bgColor theme="4"/>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54428</xdr:colOff>
      <xdr:row>0</xdr:row>
      <xdr:rowOff>68036</xdr:rowOff>
    </xdr:from>
    <xdr:to>
      <xdr:col>16</xdr:col>
      <xdr:colOff>272206</xdr:colOff>
      <xdr:row>2</xdr:row>
      <xdr:rowOff>96673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205107" y="68036"/>
          <a:ext cx="966170" cy="38242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16</xdr:col>
      <xdr:colOff>253999</xdr:colOff>
      <xdr:row>1</xdr:row>
      <xdr:rowOff>-1</xdr:rowOff>
    </xdr:from>
    <xdr:to>
      <xdr:col>22</xdr:col>
      <xdr:colOff>588330</xdr:colOff>
      <xdr:row>3</xdr:row>
      <xdr:rowOff>36825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252856" y="181428"/>
          <a:ext cx="4108045" cy="399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254268</xdr:colOff>
      <xdr:row>15</xdr:row>
      <xdr:rowOff>130205</xdr:rowOff>
    </xdr:from>
    <xdr:to>
      <xdr:col>21</xdr:col>
      <xdr:colOff>272143</xdr:colOff>
      <xdr:row>21</xdr:row>
      <xdr:rowOff>163288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509268" y="3314276"/>
          <a:ext cx="3927661" cy="1448226"/>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・事業者番号は、本計画・報告書を提出していただいている事業者ごとに割り当てた番号です。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・毎年度、提出いただいている事業者は、事前にメールでお伝えしている番号を入力してください。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・不明な場合は、空欄で問題ありません</a:t>
          </a:r>
        </a:p>
      </xdr:txBody>
    </xdr:sp>
    <xdr:clientData/>
  </xdr:twoCellAnchor>
  <xdr:twoCellAnchor>
    <xdr:from>
      <xdr:col>12</xdr:col>
      <xdr:colOff>633185</xdr:colOff>
      <xdr:row>36</xdr:row>
      <xdr:rowOff>71212</xdr:rowOff>
    </xdr:from>
    <xdr:to>
      <xdr:col>20</xdr:col>
      <xdr:colOff>254000</xdr:colOff>
      <xdr:row>40</xdr:row>
      <xdr:rowOff>40417</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937828" y="7391855"/>
          <a:ext cx="4873172" cy="694919"/>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・プルダウンリストから該当する業種を選択してください。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・大分類を選択すると、中分類の選択も可能になります。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272143</xdr:colOff>
      <xdr:row>48</xdr:row>
      <xdr:rowOff>263071</xdr:rowOff>
    </xdr:from>
    <xdr:to>
      <xdr:col>21</xdr:col>
      <xdr:colOff>253999</xdr:colOff>
      <xdr:row>53</xdr:row>
      <xdr:rowOff>36284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919357" y="10250714"/>
          <a:ext cx="4499428" cy="1360713"/>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・連絡先を入力してください。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・所在地は上記の住所と同一であれば入力不要です。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FAX</a:t>
          </a:r>
          <a:r>
            <a:rPr kumimoji="1" lang="ja-JP" altLang="en-US" sz="1400" b="1">
              <a:solidFill>
                <a:srgbClr val="0070C0"/>
              </a:solidFill>
              <a:latin typeface="ＭＳ 明朝" panose="02020609040205080304" pitchFamily="17" charset="-128"/>
              <a:ea typeface="ＭＳ 明朝" panose="02020609040205080304" pitchFamily="17" charset="-128"/>
            </a:rPr>
            <a:t>番号は、電話番号、メールアドレスの入力があれば、入力不要です。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653143</xdr:colOff>
      <xdr:row>42</xdr:row>
      <xdr:rowOff>145142</xdr:rowOff>
    </xdr:from>
    <xdr:to>
      <xdr:col>18</xdr:col>
      <xdr:colOff>498928</xdr:colOff>
      <xdr:row>43</xdr:row>
      <xdr:rowOff>199570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957786" y="8554356"/>
          <a:ext cx="3882571" cy="353785"/>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・事業者の事業の概要を入力してください。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209550</xdr:colOff>
          <xdr:row>11</xdr:row>
          <xdr:rowOff>203200</xdr:rowOff>
        </xdr:from>
        <xdr:to>
          <xdr:col>2</xdr:col>
          <xdr:colOff>571500</xdr:colOff>
          <xdr:row>12</xdr:row>
          <xdr:rowOff>127000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190500</xdr:rowOff>
        </xdr:from>
        <xdr:to>
          <xdr:col>2</xdr:col>
          <xdr:colOff>571500</xdr:colOff>
          <xdr:row>14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190500</xdr:rowOff>
        </xdr:from>
        <xdr:to>
          <xdr:col>2</xdr:col>
          <xdr:colOff>571500</xdr:colOff>
          <xdr:row>16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196850</xdr:rowOff>
        </xdr:from>
        <xdr:to>
          <xdr:col>2</xdr:col>
          <xdr:colOff>571500</xdr:colOff>
          <xdr:row>18</xdr:row>
          <xdr:rowOff>120650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63980</xdr:colOff>
      <xdr:row>27</xdr:row>
      <xdr:rowOff>209974</xdr:rowOff>
    </xdr:from>
    <xdr:to>
      <xdr:col>18</xdr:col>
      <xdr:colOff>362404</xdr:colOff>
      <xdr:row>34</xdr:row>
      <xdr:rowOff>52916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701242" y="8003843"/>
          <a:ext cx="4252055" cy="2866752"/>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・事業者様の排出区分に応じて、入力をお願いいたします。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・計画目標年度（前年度）については、前年度の目標値を入力してください。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・報告年度及び計画基準年度については、前年度の排出実績を入力してください。別シートの表</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により排出量が算定ができます。（算出していただいた数値と同じになるよう入力してください。）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・計画目標年度（今年度）については、今年度の目標値を入力してください。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・欄外に前々年度の入力をしていただくことで、それぞれの削減率が、自動計算されます。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396187</xdr:colOff>
      <xdr:row>47</xdr:row>
      <xdr:rowOff>955044</xdr:rowOff>
    </xdr:from>
    <xdr:to>
      <xdr:col>18</xdr:col>
      <xdr:colOff>334130</xdr:colOff>
      <xdr:row>49</xdr:row>
      <xdr:rowOff>518583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148985" y="17071949"/>
          <a:ext cx="4776038" cy="1680205"/>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・年間の電力使用量に対する再エネ電気等の使用量の割合をご記入ください。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・目標値は、目標の値（％）を入力してください。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・実績値は、欄外のセルに年間の電気使用量、再エネ電気供給量（算出方法は指針参照）を入力していただくと自動計算されます。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0</xdr:colOff>
      <xdr:row>0</xdr:row>
      <xdr:rowOff>82176</xdr:rowOff>
    </xdr:from>
    <xdr:to>
      <xdr:col>18</xdr:col>
      <xdr:colOff>480850</xdr:colOff>
      <xdr:row>2</xdr:row>
      <xdr:rowOff>83066</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0115176" y="82176"/>
          <a:ext cx="966439" cy="38936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16</xdr:col>
      <xdr:colOff>589643</xdr:colOff>
      <xdr:row>2</xdr:row>
      <xdr:rowOff>73906</xdr:rowOff>
    </xdr:from>
    <xdr:to>
      <xdr:col>22</xdr:col>
      <xdr:colOff>951188</xdr:colOff>
      <xdr:row>3</xdr:row>
      <xdr:rowOff>138480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0062349" y="462377"/>
          <a:ext cx="4096839" cy="400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136071</xdr:colOff>
      <xdr:row>58</xdr:row>
      <xdr:rowOff>344712</xdr:rowOff>
    </xdr:from>
    <xdr:to>
      <xdr:col>22</xdr:col>
      <xdr:colOff>796251</xdr:colOff>
      <xdr:row>59</xdr:row>
      <xdr:rowOff>317499</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579428" y="22324783"/>
          <a:ext cx="4406680" cy="60778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報告対象年度（前年度）の計画とそれに対する実施内容を記入してください。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340180</xdr:colOff>
      <xdr:row>63</xdr:row>
      <xdr:rowOff>272144</xdr:rowOff>
    </xdr:from>
    <xdr:to>
      <xdr:col>21</xdr:col>
      <xdr:colOff>78875</xdr:colOff>
      <xdr:row>64</xdr:row>
      <xdr:rowOff>199573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7606394" y="25427215"/>
          <a:ext cx="4991052" cy="56242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・計画対象年度において実施する措置（再生可能エネルギーの導入を含む）を記入してください。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387936</xdr:colOff>
      <xdr:row>3</xdr:row>
      <xdr:rowOff>247598</xdr:rowOff>
    </xdr:from>
    <xdr:to>
      <xdr:col>21</xdr:col>
      <xdr:colOff>592559</xdr:colOff>
      <xdr:row>5</xdr:row>
      <xdr:rowOff>241727</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654150" y="973312"/>
          <a:ext cx="5456980" cy="665415"/>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温室効果ガスの排出量削減、再生可能エネルギー導入に関する計画の基本方針、推進体制をそれぞれ入力してください。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431161</xdr:colOff>
      <xdr:row>9</xdr:row>
      <xdr:rowOff>70436</xdr:rowOff>
    </xdr:from>
    <xdr:to>
      <xdr:col>18</xdr:col>
      <xdr:colOff>274279</xdr:colOff>
      <xdr:row>11</xdr:row>
      <xdr:rowOff>33084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697375" y="2438079"/>
          <a:ext cx="3145118" cy="35271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該当する要件を選択してください。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627441</xdr:colOff>
      <xdr:row>27</xdr:row>
      <xdr:rowOff>98275</xdr:rowOff>
    </xdr:from>
    <xdr:to>
      <xdr:col>23</xdr:col>
      <xdr:colOff>597202</xdr:colOff>
      <xdr:row>30</xdr:row>
      <xdr:rowOff>113394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1830655" y="7892144"/>
          <a:ext cx="3046487" cy="1300238"/>
        </a:xfrm>
        <a:prstGeom prst="rect">
          <a:avLst/>
        </a:prstGeom>
        <a:solidFill>
          <a:sysClr val="window" lastClr="FFFFFF"/>
        </a:solidFill>
        <a:ln w="12700" cap="flat" cmpd="sng" algn="ctr">
          <a:solidFill>
            <a:srgbClr val="0070C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・前年度に提出した計画書の実績値を入力してください。</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・こちらを記入しないと削減率が算出できないため、必ず入力をお願いいたします。</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21</xdr:col>
      <xdr:colOff>151191</xdr:colOff>
      <xdr:row>47</xdr:row>
      <xdr:rowOff>68037</xdr:rowOff>
    </xdr:from>
    <xdr:to>
      <xdr:col>24</xdr:col>
      <xdr:colOff>559405</xdr:colOff>
      <xdr:row>48</xdr:row>
      <xdr:rowOff>60476</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2684881" y="16184942"/>
          <a:ext cx="2766786" cy="1050772"/>
        </a:xfrm>
        <a:prstGeom prst="rect">
          <a:avLst/>
        </a:prstGeom>
        <a:solidFill>
          <a:sysClr val="window" lastClr="FFFFFF"/>
        </a:solidFill>
        <a:ln w="12700" cap="flat" cmpd="sng" algn="ctr">
          <a:solidFill>
            <a:srgbClr val="0070C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・年間の電気使用量</a:t>
          </a:r>
          <a:r>
            <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a:t>
          </a: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合計</a:t>
          </a:r>
          <a:r>
            <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a:t>
          </a: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をご記入ください。</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・再エネ電気等供給量をご記入ください。</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314324</xdr:colOff>
      <xdr:row>70</xdr:row>
      <xdr:rowOff>161926</xdr:rowOff>
    </xdr:from>
    <xdr:to>
      <xdr:col>22</xdr:col>
      <xdr:colOff>831849</xdr:colOff>
      <xdr:row>74</xdr:row>
      <xdr:rowOff>85726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0915649" y="16992601"/>
          <a:ext cx="4117975" cy="85725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種類毎に（非エネルギー起源二酸化炭素、</a:t>
          </a:r>
          <a:r>
            <a:rPr kumimoji="1" lang="en-US" altLang="ja-JP" sz="1400" b="1">
              <a:solidFill>
                <a:srgbClr val="0070C0"/>
              </a:solidFill>
              <a:latin typeface="ＭＳ 明朝" panose="02020609040205080304" pitchFamily="17" charset="-128"/>
              <a:ea typeface="ＭＳ 明朝" panose="02020609040205080304" pitchFamily="17" charset="-128"/>
            </a:rPr>
            <a:t>CH4</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N2O</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HFC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PFC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SF6</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NF3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CO2</a:t>
          </a:r>
          <a:r>
            <a:rPr kumimoji="1" lang="ja-JP" altLang="en-US" sz="1400" b="1">
              <a:solidFill>
                <a:srgbClr val="0070C0"/>
              </a:solidFill>
              <a:latin typeface="ＭＳ 明朝" panose="02020609040205080304" pitchFamily="17" charset="-128"/>
              <a:ea typeface="ＭＳ 明朝" panose="02020609040205080304" pitchFamily="17" charset="-128"/>
            </a:rPr>
            <a:t>換算で</a:t>
          </a:r>
          <a:r>
            <a:rPr kumimoji="1" lang="en-US" altLang="ja-JP" sz="1400" b="1">
              <a:solidFill>
                <a:srgbClr val="0070C0"/>
              </a:solidFill>
              <a:latin typeface="ＭＳ 明朝" panose="02020609040205080304" pitchFamily="17" charset="-128"/>
              <a:ea typeface="ＭＳ 明朝" panose="02020609040205080304" pitchFamily="17" charset="-128"/>
            </a:rPr>
            <a:t>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000</a:t>
          </a:r>
          <a:r>
            <a:rPr kumimoji="1" lang="ja-JP" altLang="en-US" sz="1400" b="1">
              <a:solidFill>
                <a:srgbClr val="0070C0"/>
              </a:solidFill>
              <a:latin typeface="ＭＳ 明朝" panose="02020609040205080304" pitchFamily="17" charset="-128"/>
              <a:ea typeface="ＭＳ 明朝" panose="02020609040205080304" pitchFamily="17" charset="-128"/>
            </a:rPr>
            <a:t>トン以上の場合記入。（以下の場合は任意）</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70</xdr:row>
      <xdr:rowOff>161925</xdr:rowOff>
    </xdr:from>
    <xdr:to>
      <xdr:col>18</xdr:col>
      <xdr:colOff>304800</xdr:colOff>
      <xdr:row>71</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10601325" y="16992600"/>
          <a:ext cx="304800" cy="66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342899</xdr:colOff>
      <xdr:row>81</xdr:row>
      <xdr:rowOff>238124</xdr:rowOff>
    </xdr:from>
    <xdr:to>
      <xdr:col>22</xdr:col>
      <xdr:colOff>638175</xdr:colOff>
      <xdr:row>84</xdr:row>
      <xdr:rowOff>180974</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944224" y="19669124"/>
          <a:ext cx="3895726" cy="657225"/>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「別紙１」の報告年度及び計画基準年度の排出合計と一致します。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81</xdr:row>
      <xdr:rowOff>228600</xdr:rowOff>
    </xdr:from>
    <xdr:to>
      <xdr:col>19</xdr:col>
      <xdr:colOff>9525</xdr:colOff>
      <xdr:row>82</xdr:row>
      <xdr:rowOff>9525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10601325" y="19659600"/>
          <a:ext cx="3524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ujiu-sa\Desktop\&#27096;&#24335;&#26356;&#26032;&#12395;&#21521;&#12369;&#12390;\&#27096;&#24335;\&#25490;&#20986;&#37327;&#21066;&#28187;&#35336;&#30011;&#20860;&#20877;&#29983;&#21487;&#33021;&#12456;&#12493;&#12523;&#12462;&#12540;&#23566;&#20837;&#35336;&#30011;&#12539;&#22577;&#21578;&#26360;.xlsx" TargetMode="External"/><Relationship Id="rId1" Type="http://schemas.openxmlformats.org/officeDocument/2006/relationships/externalLinkPath" Target="&#27096;&#24335;&#26356;&#26032;&#12395;&#21521;&#12369;&#12390;/&#27096;&#24335;/&#25490;&#20986;&#37327;&#21066;&#28187;&#35336;&#30011;&#20860;&#20877;&#29983;&#21487;&#33021;&#12456;&#12493;&#12523;&#12462;&#12540;&#23566;&#20837;&#35336;&#30011;&#12539;&#22577;&#2157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6.110\r04\01%20&#12464;&#12522;&#12540;&#12531;&#12452;&#12494;&#12505;&#12540;&#12471;&#12519;&#12531;&#20418;\&#12368;&#12435;&#12414;&#65301;&#12388;&#12398;&#12476;&#12525;&#23459;&#35328;&#23455;&#29694;&#26465;&#20363;\100%20&#27096;&#24335;\&#26465;&#20363;&#12398;&#27096;&#24335;&#26696;\&#25490;&#20986;&#37327;&#21066;&#28187;&#35336;&#30011;&#12539;&#22577;&#21578;&#21450;&#12403;&#20877;&#29983;&#21487;&#33021;&#12456;&#12493;&#12523;&#12462;&#12540;&#23566;&#20837;&#35336;&#30011;&#12539;&#22577;&#21578;&#65288;&#21106;&#21512;ver&#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
      <sheetName val="別紙1"/>
      <sheetName val="表１"/>
      <sheetName val="（変更不可）取りまとめ用シート"/>
      <sheetName val="産業分類表"/>
    </sheetNames>
    <sheetDataSet>
      <sheetData sheetId="0" refreshError="1"/>
      <sheetData sheetId="1" refreshError="1"/>
      <sheetData sheetId="2" refreshError="1"/>
      <sheetData sheetId="3" refreshError="1"/>
      <sheetData sheetId="4">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別紙１"/>
      <sheetName val="表２原油換算エネルギー使用量算定表"/>
      <sheetName val="表３　温室効果ガス排出量算定表"/>
      <sheetName val="表６　控除後排出量算定表"/>
      <sheetName val="産業分類表"/>
      <sheetName val="(変更不可)取りまとめ用シート"/>
    </sheetNames>
    <sheetDataSet>
      <sheetData sheetId="0">
        <row r="4">
          <cell r="C4">
            <v>3</v>
          </cell>
        </row>
      </sheetData>
      <sheetData sheetId="1"/>
      <sheetData sheetId="2"/>
      <sheetData sheetId="3"/>
      <sheetData sheetId="4"/>
      <sheetData sheetId="5">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D07157-6250-41E6-B616-A063BF71F5E8}" name="テーブル1" displayName="テーブル1" ref="A3:BU4" totalsRowShown="0" headerRowDxfId="74" dataDxfId="73" tableBorderDxfId="72">
  <autoFilter ref="A3:BU4" xr:uid="{25374F34-F898-41D1-BAEA-50C78117B9C2}"/>
  <tableColumns count="73">
    <tableColumn id="1" xr3:uid="{DDD977D4-BE0D-403F-8BB2-8A0CAD2DC566}" name="識別番号" dataDxfId="71"/>
    <tableColumn id="2" xr3:uid="{8A6D9341-4257-4A81-956E-C3BFF23D32F3}" name="事業者番号" dataDxfId="70">
      <calculatedColumnFormula>様式第１号!L14</calculatedColumnFormula>
    </tableColumn>
    <tableColumn id="95" xr3:uid="{D770C369-2F34-4DB8-B438-E6C9D89ED323}" name="報告年度（令和）" dataDxfId="69">
      <calculatedColumnFormula>様式第１号!K4</calculatedColumnFormula>
    </tableColumn>
    <tableColumn id="94" xr3:uid="{7E9A534E-8461-4B90-8A6E-858772D1950F}" name="新規or変更" dataDxfId="68">
      <calculatedColumnFormula>様式第１号!Q5</calculatedColumnFormula>
    </tableColumn>
    <tableColumn id="3" xr3:uid="{E55FFC3E-E939-4A19-92ED-E6D723788A25}" name="提出日" dataDxfId="67">
      <calculatedColumnFormula>様式第１号!O8</calculatedColumnFormula>
    </tableColumn>
    <tableColumn id="4" xr3:uid="{5720DD1E-9154-4290-9143-FE5018A1BAC3}" name="住所" dataDxfId="66">
      <calculatedColumnFormula>様式第１号!L15</calculatedColumnFormula>
    </tableColumn>
    <tableColumn id="5" xr3:uid="{BB6D64DF-C72A-41CB-925C-C37D461BF3EA}" name="法人の名称" dataDxfId="65">
      <calculatedColumnFormula>様式第１号!L18</calculatedColumnFormula>
    </tableColumn>
    <tableColumn id="6" xr3:uid="{67D55786-446C-48DE-B02B-5B48045DAC46}" name="氏名" dataDxfId="64">
      <calculatedColumnFormula>様式第１号!L19</calculatedColumnFormula>
    </tableColumn>
    <tableColumn id="7" xr3:uid="{C517A33A-A0DC-4F1A-81B9-B37F29CC8825}" name="大分類" dataDxfId="63">
      <calculatedColumnFormula>様式第１号!E35</calculatedColumnFormula>
    </tableColumn>
    <tableColumn id="8" xr3:uid="{95036C53-F88D-42CB-B0F3-55B23598F4F6}" name="中分類" dataDxfId="62">
      <calculatedColumnFormula>様式第１号!E39</calculatedColumnFormula>
    </tableColumn>
    <tableColumn id="9" xr3:uid="{074DEC3C-BB87-4191-845C-381C633EBA36}" name="事業概要" dataDxfId="61">
      <calculatedColumnFormula>様式第１号!C43</calculatedColumnFormula>
    </tableColumn>
    <tableColumn id="10" xr3:uid="{98C6BA25-9A7B-4175-8764-77188F9557D2}" name="担当部署" dataDxfId="60">
      <calculatedColumnFormula>様式第１号!H48</calculatedColumnFormula>
    </tableColumn>
    <tableColumn id="11" xr3:uid="{2D0E67B8-BB2A-4D01-954B-3CE47E04441A}" name="所在地" dataDxfId="59">
      <calculatedColumnFormula>様式第１号!H49</calculatedColumnFormula>
    </tableColumn>
    <tableColumn id="12" xr3:uid="{08A368E6-759E-415B-B756-6D2F30E34B3E}" name="担当者氏名" dataDxfId="58">
      <calculatedColumnFormula>様式第１号!H51</calculatedColumnFormula>
    </tableColumn>
    <tableColumn id="13" xr3:uid="{FDDD5CF7-779B-47B4-B633-E7537C3BDED3}" name="電話番号" dataDxfId="57">
      <calculatedColumnFormula>様式第１号!H52</calculatedColumnFormula>
    </tableColumn>
    <tableColumn id="14" xr3:uid="{BF11DD09-001A-4676-B652-851FC3FA0317}" name="ＦＡＸ番号" dataDxfId="56">
      <calculatedColumnFormula>様式第１号!H53</calculatedColumnFormula>
    </tableColumn>
    <tableColumn id="15" xr3:uid="{75459765-8E52-4492-ABEF-B2F75343E457}" name="メールアドレス" dataDxfId="55">
      <calculatedColumnFormula>様式第１号!H54</calculatedColumnFormula>
    </tableColumn>
    <tableColumn id="16" xr3:uid="{4672DBD6-5E1D-47F5-8E26-248DBE96434B}" name="計画の基本方針" dataDxfId="54">
      <calculatedColumnFormula>別紙1!C3</calculatedColumnFormula>
    </tableColumn>
    <tableColumn id="17" xr3:uid="{D841A14C-AA4E-4E7E-B566-2FAD64CD1DF2}" name="推進体制" dataDxfId="53">
      <calculatedColumnFormula>別紙1!C6</calculatedColumnFormula>
    </tableColumn>
    <tableColumn id="18" xr3:uid="{93BCB5F7-BAF0-4598-A6C6-822AD07BD646}" name="①1,500kl" dataDxfId="52"/>
    <tableColumn id="19" xr3:uid="{454C7939-7BEE-42EB-AC7E-D4E092B91FDC}" name="②自動車100台" dataDxfId="51"/>
    <tableColumn id="20" xr3:uid="{BBDCDA9D-1907-44CF-AF60-C3636634C9BC}" name="③3,000t" dataDxfId="50"/>
    <tableColumn id="21" xr3:uid="{21AAD7B0-5519-47EC-AE3D-E94F5D0EF1D8}" name="④その他事業者" dataDxfId="49"/>
    <tableColumn id="22" xr3:uid="{FA5B2246-955D-44D5-9D35-B2DC4DC65225}" name="A区分R3目標" dataDxfId="48">
      <calculatedColumnFormula>別紙1!H26</calculatedColumnFormula>
    </tableColumn>
    <tableColumn id="23" xr3:uid="{D2253E2D-B678-4F54-A2F2-B3A48883ACAF}" name="A区分R3実績" dataDxfId="47">
      <calculatedColumnFormula>別紙1!L26</calculatedColumnFormula>
    </tableColumn>
    <tableColumn id="74" xr3:uid="{3B8C303B-63A8-431A-BBC4-9D5BF54F9060}" name="A区分R4計画" dataDxfId="46">
      <calculatedColumnFormula>別紙1!P26</calculatedColumnFormula>
    </tableColumn>
    <tableColumn id="25" xr3:uid="{C829E667-7DD9-4C0F-812D-BDEE36102469}" name="B区分R3計画" dataDxfId="45">
      <calculatedColumnFormula>別紙1!H29</calculatedColumnFormula>
    </tableColumn>
    <tableColumn id="26" xr3:uid="{414FA585-C869-47E8-B953-D52B4792E539}" name="B区分R3実績" dataDxfId="44">
      <calculatedColumnFormula>別紙1!L29</calculatedColumnFormula>
    </tableColumn>
    <tableColumn id="75" xr3:uid="{2C20DCF0-B3E9-4B42-9039-B4D9B9BC48DE}" name="B区分R4計画" dataDxfId="43">
      <calculatedColumnFormula>別紙1!P29</calculatedColumnFormula>
    </tableColumn>
    <tableColumn id="28" xr3:uid="{3E0AE73D-7C73-4B52-B5C4-F5989EB96CDD}" name="C区分R3計画" dataDxfId="42">
      <calculatedColumnFormula>別紙1!H32</calculatedColumnFormula>
    </tableColumn>
    <tableColumn id="29" xr3:uid="{761638D7-F199-4B2B-9AC8-E97A6DA7694B}" name="C区分目R3実績" dataDxfId="41">
      <calculatedColumnFormula>別紙1!L32</calculatedColumnFormula>
    </tableColumn>
    <tableColumn id="76" xr3:uid="{2DFC790A-4CD7-415C-8ED0-697C6D0D70EC}" name="C区分目R4実績" dataDxfId="40">
      <calculatedColumnFormula>別紙1!P32</calculatedColumnFormula>
    </tableColumn>
    <tableColumn id="31" xr3:uid="{64EF9A6E-F47C-495C-B1CE-540999CB2992}" name="（全区分）R3計画" dataDxfId="39">
      <calculatedColumnFormula>別紙1!H35</calculatedColumnFormula>
    </tableColumn>
    <tableColumn id="32" xr3:uid="{9C6B8311-D658-42D4-AEB2-437A071D225D}" name="（全区分）R3実績" dataDxfId="38">
      <calculatedColumnFormula>別紙1!L35</calculatedColumnFormula>
    </tableColumn>
    <tableColumn id="78" xr3:uid="{9F1FFABA-F607-43A0-AACA-375AE6419FD4}" name="（全区分）R4実績" dataDxfId="37">
      <calculatedColumnFormula>別紙1!P35</calculatedColumnFormula>
    </tableColumn>
    <tableColumn id="34" xr3:uid="{729F994B-7BF7-42BB-89F8-B9945934D89C}" name="基準原単位の値(R3計画)" dataDxfId="36">
      <calculatedColumnFormula>別紙1!F38</calculatedColumnFormula>
    </tableColumn>
    <tableColumn id="80" xr3:uid="{05584EF7-E0BA-4C00-BFB4-BBAF29A29051}" name="基準原単位の値(R3報告)" dataDxfId="35">
      <calculatedColumnFormula>別紙1!J38</calculatedColumnFormula>
    </tableColumn>
    <tableColumn id="79" xr3:uid="{7EDC68F7-E0F2-44AC-9778-54236609FB7F}" name="基準原単位の値(R4計画)" dataDxfId="34">
      <calculatedColumnFormula>別紙1!N38</calculatedColumnFormula>
    </tableColumn>
    <tableColumn id="36" xr3:uid="{66C02E79-3504-4687-A3A9-2E880E7D66F4}" name="基準原単位排出量(R3計画)" dataDxfId="33">
      <calculatedColumnFormula>別紙1!H39</calculatedColumnFormula>
    </tableColumn>
    <tableColumn id="81" xr3:uid="{CF291B6F-ED14-478B-BE79-7CD90B131B84}" name="基準原単位排出量(R3実績)" dataDxfId="32">
      <calculatedColumnFormula>別紙1!L39</calculatedColumnFormula>
    </tableColumn>
    <tableColumn id="37" xr3:uid="{AC7EEEB2-AE7F-40D7-B97E-1AE0ECFA5211}" name="基準原単位排出量(R4計画)" dataDxfId="31">
      <calculatedColumnFormula>別紙1!P39</calculatedColumnFormula>
    </tableColumn>
    <tableColumn id="39" xr3:uid="{D25CBDC7-847B-4A78-9B85-A349D6C1FFDA}" name="原単位の説明" dataDxfId="30">
      <calculatedColumnFormula>別紙1!F42</calculatedColumnFormula>
    </tableColumn>
    <tableColumn id="40" xr3:uid="{680A9000-8523-40B3-8FB5-81712CB0633F}" name="再エネ設備(R3計画)" dataDxfId="29">
      <calculatedColumnFormula>別紙1!G48</calculatedColumnFormula>
    </tableColumn>
    <tableColumn id="83" xr3:uid="{17602D39-38C0-46CC-9ADE-6EE0339A3F98}" name="再エネ設備(R3実績)" dataDxfId="28">
      <calculatedColumnFormula>別紙1!K48</calculatedColumnFormula>
    </tableColumn>
    <tableColumn id="82" xr3:uid="{2A855015-8314-44AF-AB7C-CA3DF40E407C}" name="再エネ設備(R4計画)" dataDxfId="27">
      <calculatedColumnFormula>別紙1!O48</calculatedColumnFormula>
    </tableColumn>
    <tableColumn id="30" xr3:uid="{9855D040-1211-4A2E-93C7-45B6BEE52804}" name="小売電気(R3計画)" dataDxfId="26">
      <calculatedColumnFormula>別紙1!G49</calculatedColumnFormula>
    </tableColumn>
    <tableColumn id="27" xr3:uid="{669050E6-7D57-445E-A574-007A4F9F1256}" name="小売電気(R3実績)" dataDxfId="25">
      <calculatedColumnFormula>別紙1!K49</calculatedColumnFormula>
    </tableColumn>
    <tableColumn id="24" xr3:uid="{955DF84B-0221-4425-9372-557389B361DB}" name="小売電気(R4計画)" dataDxfId="24">
      <calculatedColumnFormula>別紙1!O49</calculatedColumnFormula>
    </tableColumn>
    <tableColumn id="38" xr3:uid="{BACBB99F-BC71-4C9F-A587-AED00266D4D1}" name="証書(R3計画)" dataDxfId="23">
      <calculatedColumnFormula>別紙1!G50</calculatedColumnFormula>
    </tableColumn>
    <tableColumn id="35" xr3:uid="{AA34F17F-02C9-44E1-844E-C1D8CF807576}" name="証書(R3実績)" dataDxfId="22">
      <calculatedColumnFormula>別紙1!K50</calculatedColumnFormula>
    </tableColumn>
    <tableColumn id="33" xr3:uid="{3B835131-8AE0-4223-AC3B-0275F6C79934}" name="証書(R4計画)" dataDxfId="21">
      <calculatedColumnFormula>別紙1!O50</calculatedColumnFormula>
    </tableColumn>
    <tableColumn id="53" xr3:uid="{57570F4D-F42B-4E94-8116-5A7E271EC9DA}" name="合計（R3計画）" dataDxfId="20">
      <calculatedColumnFormula>別紙1!G51</calculatedColumnFormula>
    </tableColumn>
    <tableColumn id="50" xr3:uid="{D0AD8B54-815F-4012-AE52-329B06EFC2BF}" name="合計（R3実績）" dataDxfId="19">
      <calculatedColumnFormula>別紙1!K51</calculatedColumnFormula>
    </tableColumn>
    <tableColumn id="41" xr3:uid="{33AE8996-FA83-4E20-9337-F1633DB454D1}" name="合計（R4計画）" dataDxfId="18">
      <calculatedColumnFormula>別紙1!O51</calculatedColumnFormula>
    </tableColumn>
    <tableColumn id="85" xr3:uid="{3FB1DA16-2B5C-4A0B-BE70-0410E1D37E97}" name="フロンの購入量（R2実績）" dataDxfId="17">
      <calculatedColumnFormula>別紙1!L54</calculatedColumnFormula>
    </tableColumn>
    <tableColumn id="84" xr3:uid="{0E6F52C5-9393-4642-BB27-59168761768E}" name="フロンの購入量（R3実績）" dataDxfId="16">
      <calculatedColumnFormula>別紙1!L55</calculatedColumnFormula>
    </tableColumn>
    <tableColumn id="42" xr3:uid="{DD68C587-2221-455E-8DC6-8BC873497951}" name="1年目対象①" dataDxfId="15">
      <calculatedColumnFormula>別紙1!E58</calculatedColumnFormula>
    </tableColumn>
    <tableColumn id="43" xr3:uid="{89191657-9B8B-4A49-9F4F-3E97C1B7B895}" name="1年目計画内容①" dataDxfId="14">
      <calculatedColumnFormula>別紙1!H58</calculatedColumnFormula>
    </tableColumn>
    <tableColumn id="86" xr3:uid="{96661FB1-A222-4857-A7E0-086112703B0A}" name="1年目実施内容①" dataDxfId="13">
      <calculatedColumnFormula>別紙1!M58</calculatedColumnFormula>
    </tableColumn>
    <tableColumn id="44" xr3:uid="{73FCE3CD-9892-4D64-9B40-E1767C83D24B}" name="1年目対象②" dataDxfId="12">
      <calculatedColumnFormula>別紙1!E60</calculatedColumnFormula>
    </tableColumn>
    <tableColumn id="45" xr3:uid="{9D6D656A-F8ED-4F2A-A3F0-30BDD20592C7}" name="1年目計画内容②" dataDxfId="11">
      <calculatedColumnFormula>別紙1!H60</calculatedColumnFormula>
    </tableColumn>
    <tableColumn id="87" xr3:uid="{13FF2164-52ED-4565-9AF8-47A3F9B97650}" name="1年目実施内容②" dataDxfId="10">
      <calculatedColumnFormula>別紙1!M60</calculatedColumnFormula>
    </tableColumn>
    <tableColumn id="46" xr3:uid="{BBCA8EA0-65A5-46E7-983C-A965DBDA7FCA}" name="1年目対象③" dataDxfId="9">
      <calculatedColumnFormula>別紙1!E62</calculatedColumnFormula>
    </tableColumn>
    <tableColumn id="88" xr3:uid="{EDBA6DE9-A0E1-4F48-AD96-9A750363D151}" name="1年目計画内容③" dataDxfId="8">
      <calculatedColumnFormula>別紙1!H62</calculatedColumnFormula>
    </tableColumn>
    <tableColumn id="47" xr3:uid="{4B4A863A-AA7D-48D2-AD00-B51F4E383F0F}" name="1年目実施内容③" dataDxfId="7">
      <calculatedColumnFormula>別紙1!M62</calculatedColumnFormula>
    </tableColumn>
    <tableColumn id="48" xr3:uid="{54D18780-F7BD-4C80-BDE8-7B71F5AC318B}" name="2年目対象①" dataDxfId="6">
      <calculatedColumnFormula>別紙1!E64</calculatedColumnFormula>
    </tableColumn>
    <tableColumn id="49" xr3:uid="{F13FB314-71AE-46A8-8330-B9EE9E10040C}" name="2年目計画内容①" dataDxfId="5">
      <calculatedColumnFormula>別紙1!H64</calculatedColumnFormula>
    </tableColumn>
    <tableColumn id="91" xr3:uid="{C8721728-9A0B-4876-AD84-81B1C880802D}" name="2年目対象②" dataDxfId="4">
      <calculatedColumnFormula>別紙1!E66</calculatedColumnFormula>
    </tableColumn>
    <tableColumn id="90" xr3:uid="{972A8630-4FD9-41FC-93AD-1E1483634476}" name="2年目計画内容②" dataDxfId="3">
      <calculatedColumnFormula>別紙1!H66</calculatedColumnFormula>
    </tableColumn>
    <tableColumn id="51" xr3:uid="{4FA8C8CE-F489-4AD4-99ED-BF62BCDCD6FC}" name="2年目対象③" dataDxfId="2">
      <calculatedColumnFormula>別紙1!E68</calculatedColumnFormula>
    </tableColumn>
    <tableColumn id="52" xr3:uid="{14C66BF3-AD95-4507-9767-CFCF2939C901}" name="2年目計画内容③" dataDxfId="1">
      <calculatedColumnFormula>別紙1!H68</calculatedColumnFormula>
    </tableColumn>
    <tableColumn id="72" xr3:uid="{DEA2097D-845B-489B-8BDE-C5E6C1E2AF7A}" name="特記事項" dataDxfId="0">
      <calculatedColumnFormula>別紙1!C71</calculatedColumnFormula>
    </tableColumn>
    <tableColumn id="73" xr3:uid="{79B985EE-8FF1-4E91-B79C-E2E5E3FE16B9}" name="実排出量">
      <calculatedColumnFormula>#REF!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B855-DC39-448C-82F2-61730683E6C4}">
  <sheetPr codeName="Sheet2">
    <pageSetUpPr fitToPage="1"/>
  </sheetPr>
  <dimension ref="A1:R54"/>
  <sheetViews>
    <sheetView tabSelected="1" zoomScale="70" zoomScaleNormal="70" zoomScaleSheetLayoutView="70" workbookViewId="0">
      <selection activeCell="C5" sqref="C5"/>
    </sheetView>
  </sheetViews>
  <sheetFormatPr defaultRowHeight="14" x14ac:dyDescent="0.2"/>
  <cols>
    <col min="1" max="1" width="4.6328125" style="21" customWidth="1"/>
    <col min="2" max="2" width="8.7265625" style="21"/>
    <col min="3" max="4" width="4.6328125" style="21" customWidth="1"/>
    <col min="5" max="5" width="8.7265625" style="21"/>
    <col min="6" max="6" width="9.6328125" style="21" customWidth="1"/>
    <col min="7" max="7" width="9.90625" style="21" customWidth="1"/>
    <col min="8" max="8" width="14.7265625" style="21" customWidth="1"/>
    <col min="9" max="9" width="6.6328125" style="21" customWidth="1"/>
    <col min="10" max="11" width="4.6328125" style="21" customWidth="1"/>
    <col min="12" max="12" width="8.7265625" style="21"/>
    <col min="13" max="13" width="10.54296875" style="21" customWidth="1"/>
    <col min="14" max="15" width="8.7265625" style="21"/>
    <col min="16" max="16" width="10.6328125" style="21" customWidth="1"/>
    <col min="17" max="17" width="10.453125" style="21" customWidth="1"/>
    <col min="18" max="16384" width="8.7265625" style="21"/>
  </cols>
  <sheetData>
    <row r="1" spans="1:17" x14ac:dyDescent="0.2">
      <c r="A1" s="19" t="s">
        <v>365</v>
      </c>
      <c r="B1" s="20"/>
    </row>
    <row r="2" spans="1:17" x14ac:dyDescent="0.2">
      <c r="A2" s="22"/>
      <c r="B2" s="20"/>
    </row>
    <row r="3" spans="1:17" x14ac:dyDescent="0.2">
      <c r="A3" s="20"/>
      <c r="B3" s="20"/>
    </row>
    <row r="4" spans="1:17" s="31" customFormat="1" ht="16.5" x14ac:dyDescent="0.2">
      <c r="A4" s="23"/>
      <c r="B4" s="24" t="s">
        <v>29</v>
      </c>
      <c r="C4" s="25">
        <v>5</v>
      </c>
      <c r="D4" s="26" t="s">
        <v>366</v>
      </c>
      <c r="E4" s="27"/>
      <c r="F4" s="28"/>
      <c r="G4" s="28"/>
      <c r="H4" s="28"/>
      <c r="I4" s="266" t="s">
        <v>322</v>
      </c>
      <c r="J4" s="266"/>
      <c r="K4" s="29">
        <f>IF(C4="","",C4+1)</f>
        <v>6</v>
      </c>
      <c r="L4" s="26" t="s">
        <v>367</v>
      </c>
      <c r="M4" s="27"/>
      <c r="N4" s="27"/>
      <c r="O4" s="28"/>
      <c r="P4" s="30"/>
      <c r="Q4" s="30"/>
    </row>
    <row r="5" spans="1:17" s="31" customFormat="1" ht="16.5" x14ac:dyDescent="0.2">
      <c r="A5" s="23"/>
      <c r="B5" s="24" t="s">
        <v>29</v>
      </c>
      <c r="C5" s="29">
        <f>IF(C4="","",C4)</f>
        <v>5</v>
      </c>
      <c r="D5" s="26" t="s">
        <v>368</v>
      </c>
      <c r="E5" s="27"/>
      <c r="F5" s="28"/>
      <c r="G5" s="28"/>
      <c r="H5" s="28"/>
      <c r="I5" s="266" t="s">
        <v>322</v>
      </c>
      <c r="J5" s="266"/>
      <c r="K5" s="29">
        <f>IF(C4="","",C4+1)</f>
        <v>6</v>
      </c>
      <c r="L5" s="26" t="s">
        <v>369</v>
      </c>
      <c r="M5" s="27"/>
      <c r="N5" s="27"/>
      <c r="O5" s="28"/>
      <c r="P5" s="30"/>
      <c r="Q5" s="32"/>
    </row>
    <row r="6" spans="1:17" x14ac:dyDescent="0.2">
      <c r="A6" s="20"/>
    </row>
    <row r="7" spans="1:17" x14ac:dyDescent="0.2">
      <c r="A7" s="20"/>
    </row>
    <row r="8" spans="1:17" ht="25" customHeight="1" x14ac:dyDescent="0.2">
      <c r="A8" s="20"/>
      <c r="B8" s="20"/>
      <c r="H8" s="33"/>
      <c r="J8" s="34"/>
      <c r="K8" s="34"/>
      <c r="L8" s="34"/>
      <c r="N8" s="34" t="s">
        <v>175</v>
      </c>
      <c r="O8" s="258" t="s">
        <v>176</v>
      </c>
      <c r="P8" s="258"/>
      <c r="Q8" s="258"/>
    </row>
    <row r="9" spans="1:17" x14ac:dyDescent="0.2">
      <c r="A9" s="20"/>
      <c r="B9" s="20"/>
    </row>
    <row r="12" spans="1:17" x14ac:dyDescent="0.2">
      <c r="A12" s="35" t="s">
        <v>1</v>
      </c>
    </row>
    <row r="13" spans="1:17" x14ac:dyDescent="0.2">
      <c r="A13" s="35"/>
    </row>
    <row r="14" spans="1:17" ht="25" customHeight="1" x14ac:dyDescent="0.2">
      <c r="G14" s="259" t="s">
        <v>2</v>
      </c>
      <c r="H14" s="259"/>
      <c r="I14" s="259"/>
      <c r="J14" s="259"/>
      <c r="K14" s="248"/>
      <c r="L14" s="257" t="s">
        <v>406</v>
      </c>
      <c r="M14" s="257"/>
      <c r="N14" s="257"/>
      <c r="O14" s="257"/>
      <c r="P14" s="257"/>
      <c r="Q14" s="257"/>
    </row>
    <row r="15" spans="1:17" ht="25" customHeight="1" x14ac:dyDescent="0.2">
      <c r="G15" s="259" t="s">
        <v>3</v>
      </c>
      <c r="H15" s="259"/>
      <c r="I15" s="259"/>
      <c r="J15" s="259"/>
      <c r="K15" s="248"/>
      <c r="L15" s="257" t="s">
        <v>398</v>
      </c>
      <c r="M15" s="257"/>
      <c r="N15" s="257"/>
      <c r="O15" s="257"/>
      <c r="P15" s="257"/>
      <c r="Q15" s="257"/>
    </row>
    <row r="16" spans="1:17" ht="18.5" customHeight="1" x14ac:dyDescent="0.2">
      <c r="G16" s="21" t="s">
        <v>4</v>
      </c>
    </row>
    <row r="18" spans="2:18" ht="25" customHeight="1" x14ac:dyDescent="0.2">
      <c r="G18" s="265" t="s">
        <v>5</v>
      </c>
      <c r="H18" s="259" t="s">
        <v>171</v>
      </c>
      <c r="I18" s="259"/>
      <c r="J18" s="259"/>
      <c r="K18" s="248"/>
      <c r="L18" s="257" t="s">
        <v>399</v>
      </c>
      <c r="M18" s="257"/>
      <c r="N18" s="257"/>
      <c r="O18" s="257"/>
      <c r="P18" s="257"/>
      <c r="Q18" s="257"/>
      <c r="R18" s="36"/>
    </row>
    <row r="19" spans="2:18" ht="25" customHeight="1" x14ac:dyDescent="0.2">
      <c r="G19" s="265"/>
      <c r="H19" s="259" t="s">
        <v>172</v>
      </c>
      <c r="I19" s="259"/>
      <c r="J19" s="259"/>
      <c r="K19" s="248"/>
      <c r="L19" s="257" t="s">
        <v>400</v>
      </c>
      <c r="M19" s="257"/>
      <c r="N19" s="257"/>
      <c r="O19" s="257"/>
      <c r="P19" s="257"/>
      <c r="Q19" s="257"/>
      <c r="R19" s="36"/>
    </row>
    <row r="25" spans="2:18" ht="14" customHeight="1" x14ac:dyDescent="0.2">
      <c r="B25" s="260" t="s">
        <v>378</v>
      </c>
      <c r="C25" s="260"/>
      <c r="D25" s="260"/>
      <c r="E25" s="260"/>
      <c r="F25" s="260"/>
      <c r="G25" s="260"/>
      <c r="H25" s="260"/>
      <c r="I25" s="260"/>
      <c r="J25" s="260"/>
      <c r="K25" s="260"/>
      <c r="L25" s="260"/>
      <c r="M25" s="260"/>
      <c r="N25" s="260"/>
      <c r="O25" s="260"/>
      <c r="P25" s="260"/>
      <c r="Q25" s="260"/>
    </row>
    <row r="26" spans="2:18" ht="14" customHeight="1" x14ac:dyDescent="0.2">
      <c r="B26" s="260"/>
      <c r="C26" s="260"/>
      <c r="D26" s="260"/>
      <c r="E26" s="260"/>
      <c r="F26" s="260"/>
      <c r="G26" s="260"/>
      <c r="H26" s="260"/>
      <c r="I26" s="260"/>
      <c r="J26" s="260"/>
      <c r="K26" s="260"/>
      <c r="L26" s="260"/>
      <c r="M26" s="260"/>
      <c r="N26" s="260"/>
      <c r="O26" s="260"/>
      <c r="P26" s="260"/>
      <c r="Q26" s="260"/>
    </row>
    <row r="27" spans="2:18" ht="14" customHeight="1" x14ac:dyDescent="0.2">
      <c r="B27" s="260"/>
      <c r="C27" s="260"/>
      <c r="D27" s="260"/>
      <c r="E27" s="260"/>
      <c r="F27" s="260"/>
      <c r="G27" s="260"/>
      <c r="H27" s="260"/>
      <c r="I27" s="260"/>
      <c r="J27" s="260"/>
      <c r="K27" s="260"/>
      <c r="L27" s="260"/>
      <c r="M27" s="260"/>
      <c r="N27" s="260"/>
      <c r="O27" s="260"/>
      <c r="P27" s="260"/>
      <c r="Q27" s="260"/>
    </row>
    <row r="28" spans="2:18" ht="14" customHeight="1" x14ac:dyDescent="0.2">
      <c r="B28" s="37"/>
      <c r="C28" s="37"/>
      <c r="D28" s="37"/>
      <c r="E28" s="37"/>
      <c r="F28" s="37"/>
      <c r="G28" s="37"/>
      <c r="H28" s="37"/>
      <c r="I28" s="37"/>
      <c r="J28" s="37"/>
      <c r="K28" s="37"/>
      <c r="L28" s="37"/>
      <c r="M28" s="37"/>
      <c r="N28" s="37"/>
      <c r="O28" s="37"/>
      <c r="P28" s="37"/>
      <c r="Q28" s="37"/>
    </row>
    <row r="29" spans="2:18" ht="14" customHeight="1" x14ac:dyDescent="0.2">
      <c r="B29" s="37"/>
      <c r="C29" s="37"/>
      <c r="D29" s="37"/>
      <c r="E29" s="37"/>
      <c r="F29" s="37"/>
      <c r="G29" s="37"/>
      <c r="H29" s="37"/>
      <c r="I29" s="37"/>
      <c r="J29" s="37"/>
      <c r="K29" s="37"/>
      <c r="L29" s="37"/>
      <c r="M29" s="37"/>
      <c r="N29" s="37"/>
      <c r="O29" s="37"/>
      <c r="P29" s="37"/>
      <c r="Q29" s="37"/>
    </row>
    <row r="35" spans="1:17" ht="14" customHeight="1" x14ac:dyDescent="0.2">
      <c r="A35" s="251" t="s">
        <v>24</v>
      </c>
      <c r="B35" s="252"/>
      <c r="C35" s="276" t="s">
        <v>39</v>
      </c>
      <c r="D35" s="276"/>
      <c r="E35" s="267" t="s">
        <v>394</v>
      </c>
      <c r="F35" s="268"/>
      <c r="G35" s="268"/>
      <c r="H35" s="268"/>
      <c r="I35" s="268"/>
      <c r="J35" s="268"/>
      <c r="K35" s="268"/>
      <c r="L35" s="268"/>
      <c r="M35" s="268"/>
      <c r="N35" s="268"/>
      <c r="O35" s="268"/>
      <c r="P35" s="268"/>
      <c r="Q35" s="269"/>
    </row>
    <row r="36" spans="1:17" x14ac:dyDescent="0.2">
      <c r="A36" s="253"/>
      <c r="B36" s="254"/>
      <c r="C36" s="276"/>
      <c r="D36" s="276"/>
      <c r="E36" s="270"/>
      <c r="F36" s="271"/>
      <c r="G36" s="271"/>
      <c r="H36" s="271"/>
      <c r="I36" s="271"/>
      <c r="J36" s="271"/>
      <c r="K36" s="271"/>
      <c r="L36" s="271"/>
      <c r="M36" s="271"/>
      <c r="N36" s="271"/>
      <c r="O36" s="271"/>
      <c r="P36" s="271"/>
      <c r="Q36" s="272"/>
    </row>
    <row r="37" spans="1:17" x14ac:dyDescent="0.2">
      <c r="A37" s="253"/>
      <c r="B37" s="254"/>
      <c r="C37" s="276"/>
      <c r="D37" s="276"/>
      <c r="E37" s="270"/>
      <c r="F37" s="271"/>
      <c r="G37" s="271"/>
      <c r="H37" s="271"/>
      <c r="I37" s="271"/>
      <c r="J37" s="271"/>
      <c r="K37" s="271"/>
      <c r="L37" s="271"/>
      <c r="M37" s="271"/>
      <c r="N37" s="271"/>
      <c r="O37" s="271"/>
      <c r="P37" s="271"/>
      <c r="Q37" s="272"/>
    </row>
    <row r="38" spans="1:17" x14ac:dyDescent="0.2">
      <c r="A38" s="253"/>
      <c r="B38" s="254"/>
      <c r="C38" s="276"/>
      <c r="D38" s="276"/>
      <c r="E38" s="273"/>
      <c r="F38" s="274"/>
      <c r="G38" s="274"/>
      <c r="H38" s="274"/>
      <c r="I38" s="274"/>
      <c r="J38" s="274"/>
      <c r="K38" s="274"/>
      <c r="L38" s="274"/>
      <c r="M38" s="274"/>
      <c r="N38" s="274"/>
      <c r="O38" s="274"/>
      <c r="P38" s="274"/>
      <c r="Q38" s="275"/>
    </row>
    <row r="39" spans="1:17" x14ac:dyDescent="0.2">
      <c r="A39" s="253"/>
      <c r="B39" s="254"/>
      <c r="C39" s="276" t="s">
        <v>40</v>
      </c>
      <c r="D39" s="276"/>
      <c r="E39" s="267" t="s">
        <v>68</v>
      </c>
      <c r="F39" s="268"/>
      <c r="G39" s="268"/>
      <c r="H39" s="268"/>
      <c r="I39" s="268"/>
      <c r="J39" s="268"/>
      <c r="K39" s="268"/>
      <c r="L39" s="268"/>
      <c r="M39" s="268"/>
      <c r="N39" s="268"/>
      <c r="O39" s="268"/>
      <c r="P39" s="268"/>
      <c r="Q39" s="269"/>
    </row>
    <row r="40" spans="1:17" x14ac:dyDescent="0.2">
      <c r="A40" s="253"/>
      <c r="B40" s="254"/>
      <c r="C40" s="276"/>
      <c r="D40" s="276"/>
      <c r="E40" s="270"/>
      <c r="F40" s="271"/>
      <c r="G40" s="271"/>
      <c r="H40" s="271"/>
      <c r="I40" s="271"/>
      <c r="J40" s="271"/>
      <c r="K40" s="271"/>
      <c r="L40" s="271"/>
      <c r="M40" s="271"/>
      <c r="N40" s="271"/>
      <c r="O40" s="271"/>
      <c r="P40" s="271"/>
      <c r="Q40" s="272"/>
    </row>
    <row r="41" spans="1:17" x14ac:dyDescent="0.2">
      <c r="A41" s="253"/>
      <c r="B41" s="254"/>
      <c r="C41" s="276"/>
      <c r="D41" s="276"/>
      <c r="E41" s="270"/>
      <c r="F41" s="271"/>
      <c r="G41" s="271"/>
      <c r="H41" s="271"/>
      <c r="I41" s="271"/>
      <c r="J41" s="271"/>
      <c r="K41" s="271"/>
      <c r="L41" s="271"/>
      <c r="M41" s="271"/>
      <c r="N41" s="271"/>
      <c r="O41" s="271"/>
      <c r="P41" s="271"/>
      <c r="Q41" s="272"/>
    </row>
    <row r="42" spans="1:17" x14ac:dyDescent="0.2">
      <c r="A42" s="255"/>
      <c r="B42" s="256"/>
      <c r="C42" s="276"/>
      <c r="D42" s="276"/>
      <c r="E42" s="273"/>
      <c r="F42" s="274"/>
      <c r="G42" s="274"/>
      <c r="H42" s="274"/>
      <c r="I42" s="274"/>
      <c r="J42" s="274"/>
      <c r="K42" s="274"/>
      <c r="L42" s="274"/>
      <c r="M42" s="274"/>
      <c r="N42" s="274"/>
      <c r="O42" s="274"/>
      <c r="P42" s="274"/>
      <c r="Q42" s="275"/>
    </row>
    <row r="43" spans="1:17" ht="23.5" customHeight="1" x14ac:dyDescent="0.2">
      <c r="A43" s="245" t="s">
        <v>25</v>
      </c>
      <c r="B43" s="246"/>
      <c r="C43" s="267" t="s">
        <v>403</v>
      </c>
      <c r="D43" s="268"/>
      <c r="E43" s="268"/>
      <c r="F43" s="268"/>
      <c r="G43" s="268"/>
      <c r="H43" s="268"/>
      <c r="I43" s="268"/>
      <c r="J43" s="268"/>
      <c r="K43" s="268"/>
      <c r="L43" s="268"/>
      <c r="M43" s="268"/>
      <c r="N43" s="268"/>
      <c r="O43" s="268"/>
      <c r="P43" s="268"/>
      <c r="Q43" s="269"/>
    </row>
    <row r="44" spans="1:17" ht="23.5" customHeight="1" x14ac:dyDescent="0.2">
      <c r="A44" s="247"/>
      <c r="B44" s="248"/>
      <c r="C44" s="270"/>
      <c r="D44" s="271"/>
      <c r="E44" s="271"/>
      <c r="F44" s="271"/>
      <c r="G44" s="271"/>
      <c r="H44" s="271"/>
      <c r="I44" s="271"/>
      <c r="J44" s="271"/>
      <c r="K44" s="271"/>
      <c r="L44" s="271"/>
      <c r="M44" s="271"/>
      <c r="N44" s="271"/>
      <c r="O44" s="271"/>
      <c r="P44" s="271"/>
      <c r="Q44" s="272"/>
    </row>
    <row r="45" spans="1:17" ht="23.5" customHeight="1" x14ac:dyDescent="0.2">
      <c r="A45" s="249"/>
      <c r="B45" s="250"/>
      <c r="C45" s="273"/>
      <c r="D45" s="274"/>
      <c r="E45" s="274"/>
      <c r="F45" s="274"/>
      <c r="G45" s="274"/>
      <c r="H45" s="274"/>
      <c r="I45" s="274"/>
      <c r="J45" s="274"/>
      <c r="K45" s="274"/>
      <c r="L45" s="274"/>
      <c r="M45" s="274"/>
      <c r="N45" s="274"/>
      <c r="O45" s="274"/>
      <c r="P45" s="274"/>
      <c r="Q45" s="275"/>
    </row>
    <row r="48" spans="1:17" ht="25" customHeight="1" x14ac:dyDescent="0.2">
      <c r="A48" s="245" t="s">
        <v>6</v>
      </c>
      <c r="B48" s="261"/>
      <c r="C48" s="261"/>
      <c r="D48" s="246"/>
      <c r="E48" s="262" t="s">
        <v>7</v>
      </c>
      <c r="F48" s="263"/>
      <c r="G48" s="264"/>
      <c r="H48" s="257" t="s">
        <v>395</v>
      </c>
      <c r="I48" s="257"/>
      <c r="J48" s="257"/>
      <c r="K48" s="257"/>
      <c r="L48" s="257"/>
      <c r="M48" s="257"/>
      <c r="N48" s="257"/>
      <c r="O48" s="257"/>
      <c r="P48" s="257"/>
      <c r="Q48" s="257"/>
    </row>
    <row r="49" spans="1:17" ht="25" customHeight="1" x14ac:dyDescent="0.2">
      <c r="A49" s="247"/>
      <c r="B49" s="259"/>
      <c r="C49" s="259"/>
      <c r="D49" s="248"/>
      <c r="E49" s="245" t="s">
        <v>8</v>
      </c>
      <c r="F49" s="261"/>
      <c r="G49" s="246"/>
      <c r="H49" s="257"/>
      <c r="I49" s="257"/>
      <c r="J49" s="257"/>
      <c r="K49" s="257"/>
      <c r="L49" s="257"/>
      <c r="M49" s="257"/>
      <c r="N49" s="257"/>
      <c r="O49" s="257"/>
      <c r="P49" s="257"/>
      <c r="Q49" s="257"/>
    </row>
    <row r="50" spans="1:17" ht="25" customHeight="1" x14ac:dyDescent="0.2">
      <c r="A50" s="247"/>
      <c r="B50" s="259"/>
      <c r="C50" s="259"/>
      <c r="D50" s="248"/>
      <c r="E50" s="38" t="s">
        <v>401</v>
      </c>
      <c r="F50" s="39"/>
      <c r="G50" s="40"/>
      <c r="H50" s="257"/>
      <c r="I50" s="257"/>
      <c r="J50" s="257"/>
      <c r="K50" s="257"/>
      <c r="L50" s="257"/>
      <c r="M50" s="257"/>
      <c r="N50" s="257"/>
      <c r="O50" s="257"/>
      <c r="P50" s="257"/>
      <c r="Q50" s="257"/>
    </row>
    <row r="51" spans="1:17" ht="25" customHeight="1" x14ac:dyDescent="0.2">
      <c r="A51" s="247"/>
      <c r="B51" s="259"/>
      <c r="C51" s="259"/>
      <c r="D51" s="248"/>
      <c r="E51" s="262" t="s">
        <v>9</v>
      </c>
      <c r="F51" s="263"/>
      <c r="G51" s="264"/>
      <c r="H51" s="257" t="s">
        <v>396</v>
      </c>
      <c r="I51" s="257"/>
      <c r="J51" s="257"/>
      <c r="K51" s="257"/>
      <c r="L51" s="257"/>
      <c r="M51" s="257"/>
      <c r="N51" s="257"/>
      <c r="O51" s="257"/>
      <c r="P51" s="257"/>
      <c r="Q51" s="257"/>
    </row>
    <row r="52" spans="1:17" ht="25" customHeight="1" x14ac:dyDescent="0.2">
      <c r="A52" s="247"/>
      <c r="B52" s="259"/>
      <c r="C52" s="259"/>
      <c r="D52" s="248"/>
      <c r="E52" s="262" t="s">
        <v>10</v>
      </c>
      <c r="F52" s="263"/>
      <c r="G52" s="264"/>
      <c r="H52" s="257" t="s">
        <v>397</v>
      </c>
      <c r="I52" s="257"/>
      <c r="J52" s="257"/>
      <c r="K52" s="257"/>
      <c r="L52" s="257"/>
      <c r="M52" s="257"/>
      <c r="N52" s="257"/>
      <c r="O52" s="257"/>
      <c r="P52" s="257"/>
      <c r="Q52" s="257"/>
    </row>
    <row r="53" spans="1:17" ht="25" customHeight="1" x14ac:dyDescent="0.2">
      <c r="A53" s="247"/>
      <c r="B53" s="259"/>
      <c r="C53" s="259"/>
      <c r="D53" s="248"/>
      <c r="E53" s="262" t="s">
        <v>11</v>
      </c>
      <c r="F53" s="263"/>
      <c r="G53" s="264"/>
      <c r="H53" s="257"/>
      <c r="I53" s="257"/>
      <c r="J53" s="257"/>
      <c r="K53" s="257"/>
      <c r="L53" s="257"/>
      <c r="M53" s="257"/>
      <c r="N53" s="257"/>
      <c r="O53" s="257"/>
      <c r="P53" s="257"/>
      <c r="Q53" s="257"/>
    </row>
    <row r="54" spans="1:17" ht="25" customHeight="1" x14ac:dyDescent="0.2">
      <c r="A54" s="249"/>
      <c r="B54" s="277"/>
      <c r="C54" s="277"/>
      <c r="D54" s="250"/>
      <c r="E54" s="262" t="s">
        <v>12</v>
      </c>
      <c r="F54" s="263"/>
      <c r="G54" s="264"/>
      <c r="H54" s="257" t="s">
        <v>402</v>
      </c>
      <c r="I54" s="257"/>
      <c r="J54" s="257"/>
      <c r="K54" s="257"/>
      <c r="L54" s="257"/>
      <c r="M54" s="257"/>
      <c r="N54" s="257"/>
      <c r="O54" s="257"/>
      <c r="P54" s="257"/>
      <c r="Q54" s="257"/>
    </row>
  </sheetData>
  <sheetProtection algorithmName="SHA-512" hashValue="3s/t8FclD7qNQfFfifa91njPTJ/oztJSMgBe7sm/cbDicOEdf95i5LvHCT+rKe6hW2LLmiXqAAwAxBjC0GA9MQ==" saltValue="oclXjjZ5qaFYCzxxLlIJXQ==" spinCount="100000" sheet="1" formatCells="0" formatColumns="0" formatRows="0"/>
  <mergeCells count="33">
    <mergeCell ref="I4:J4"/>
    <mergeCell ref="H54:Q54"/>
    <mergeCell ref="H53:Q53"/>
    <mergeCell ref="H52:Q52"/>
    <mergeCell ref="H51:Q51"/>
    <mergeCell ref="H49:Q50"/>
    <mergeCell ref="H48:Q48"/>
    <mergeCell ref="C43:Q45"/>
    <mergeCell ref="E39:Q42"/>
    <mergeCell ref="E35:Q38"/>
    <mergeCell ref="C39:D42"/>
    <mergeCell ref="E54:G54"/>
    <mergeCell ref="C35:D38"/>
    <mergeCell ref="A48:D54"/>
    <mergeCell ref="I5:J5"/>
    <mergeCell ref="E48:G48"/>
    <mergeCell ref="E49:G49"/>
    <mergeCell ref="E51:G51"/>
    <mergeCell ref="E52:G52"/>
    <mergeCell ref="E53:G53"/>
    <mergeCell ref="G18:G19"/>
    <mergeCell ref="A43:B45"/>
    <mergeCell ref="A35:B42"/>
    <mergeCell ref="L19:Q19"/>
    <mergeCell ref="L18:Q18"/>
    <mergeCell ref="O8:Q8"/>
    <mergeCell ref="L15:Q15"/>
    <mergeCell ref="L14:Q14"/>
    <mergeCell ref="G15:K15"/>
    <mergeCell ref="G14:K14"/>
    <mergeCell ref="H19:K19"/>
    <mergeCell ref="H18:K18"/>
    <mergeCell ref="B25:Q27"/>
  </mergeCells>
  <phoneticPr fontId="4"/>
  <dataValidations count="2">
    <dataValidation type="list" allowBlank="1" showInputMessage="1" showErrorMessage="1" sqref="E35:Q38" xr:uid="{885B7467-4226-4F2F-A113-8804B7CB3608}">
      <formula1>大分類</formula1>
    </dataValidation>
    <dataValidation type="list" allowBlank="1" showInputMessage="1" showErrorMessage="1" sqref="E39" xr:uid="{21617C7F-BF02-451F-B22B-305C36E323A1}">
      <formula1>INDIRECT($E$35)</formula1>
    </dataValidation>
  </dataValidations>
  <pageMargins left="0.7" right="0.7" top="0.75" bottom="0.75" header="0.3" footer="0.3"/>
  <pageSetup paperSize="9" scale="5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B386F6-3B05-4AD3-BF78-EC3BA3DDB248}">
          <x14:formula1>
            <xm:f>産業分類表!$A$31</xm:f>
          </x14:formula1>
          <xm:sqref>Q5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DEE4-3B7E-4EB8-BC14-17076B5952FC}">
  <dimension ref="A1:X90"/>
  <sheetViews>
    <sheetView topLeftCell="A76" zoomScale="84" zoomScaleNormal="84" zoomScaleSheetLayoutView="70" workbookViewId="0">
      <selection activeCell="I96" sqref="I96"/>
    </sheetView>
  </sheetViews>
  <sheetFormatPr defaultRowHeight="14" x14ac:dyDescent="0.2"/>
  <cols>
    <col min="1" max="3" width="8.7265625" style="21"/>
    <col min="4" max="5" width="12.7265625" style="21" customWidth="1"/>
    <col min="6" max="6" width="5.54296875" style="21" customWidth="1"/>
    <col min="7" max="7" width="6.54296875" style="21" customWidth="1"/>
    <col min="8" max="8" width="9.26953125" style="21" bestFit="1" customWidth="1"/>
    <col min="9" max="9" width="9.1796875" style="21" bestFit="1" customWidth="1"/>
    <col min="10" max="10" width="6.08984375" style="21" customWidth="1"/>
    <col min="11" max="11" width="6.6328125" style="21" customWidth="1"/>
    <col min="12" max="12" width="9.26953125" style="21" bestFit="1" customWidth="1"/>
    <col min="13" max="13" width="9.1796875" style="21" bestFit="1" customWidth="1"/>
    <col min="14" max="14" width="6.08984375" style="21" customWidth="1"/>
    <col min="15" max="15" width="6.6328125" style="21" customWidth="1"/>
    <col min="16" max="16" width="9.26953125" style="21" bestFit="1" customWidth="1"/>
    <col min="17" max="17" width="9.1796875" style="21" customWidth="1"/>
    <col min="18" max="18" width="6.90625" style="21" customWidth="1"/>
    <col min="19" max="19" width="8.7265625" style="21"/>
    <col min="20" max="22" width="9.54296875" style="21" customWidth="1"/>
    <col min="23" max="23" width="15.453125" style="21" customWidth="1"/>
    <col min="24" max="16384" width="8.7265625" style="21"/>
  </cols>
  <sheetData>
    <row r="1" spans="1:18" ht="16.5" x14ac:dyDescent="0.2">
      <c r="A1" s="41" t="s">
        <v>13</v>
      </c>
    </row>
    <row r="3" spans="1:18" ht="26.5" customHeight="1" x14ac:dyDescent="0.2">
      <c r="A3" s="276" t="s">
        <v>26</v>
      </c>
      <c r="B3" s="276"/>
      <c r="C3" s="267" t="s">
        <v>404</v>
      </c>
      <c r="D3" s="268"/>
      <c r="E3" s="268"/>
      <c r="F3" s="268"/>
      <c r="G3" s="268"/>
      <c r="H3" s="268"/>
      <c r="I3" s="268"/>
      <c r="J3" s="268"/>
      <c r="K3" s="268"/>
      <c r="L3" s="268"/>
      <c r="M3" s="268"/>
      <c r="N3" s="268"/>
      <c r="O3" s="268"/>
      <c r="P3" s="268"/>
      <c r="Q3" s="269"/>
      <c r="R3" s="42"/>
    </row>
    <row r="4" spans="1:18" ht="26.5" customHeight="1" x14ac:dyDescent="0.2">
      <c r="A4" s="276"/>
      <c r="B4" s="276"/>
      <c r="C4" s="270"/>
      <c r="D4" s="271"/>
      <c r="E4" s="271"/>
      <c r="F4" s="271"/>
      <c r="G4" s="271"/>
      <c r="H4" s="271"/>
      <c r="I4" s="271"/>
      <c r="J4" s="271"/>
      <c r="K4" s="271"/>
      <c r="L4" s="271"/>
      <c r="M4" s="271"/>
      <c r="N4" s="271"/>
      <c r="O4" s="271"/>
      <c r="P4" s="271"/>
      <c r="Q4" s="272"/>
      <c r="R4" s="42"/>
    </row>
    <row r="5" spans="1:18" ht="26.5" customHeight="1" x14ac:dyDescent="0.2">
      <c r="A5" s="276"/>
      <c r="B5" s="276"/>
      <c r="C5" s="273"/>
      <c r="D5" s="274"/>
      <c r="E5" s="274"/>
      <c r="F5" s="274"/>
      <c r="G5" s="274"/>
      <c r="H5" s="274"/>
      <c r="I5" s="274"/>
      <c r="J5" s="274"/>
      <c r="K5" s="274"/>
      <c r="L5" s="274"/>
      <c r="M5" s="274"/>
      <c r="N5" s="274"/>
      <c r="O5" s="274"/>
      <c r="P5" s="274"/>
      <c r="Q5" s="275"/>
      <c r="R5" s="42"/>
    </row>
    <row r="6" spans="1:18" ht="21" customHeight="1" x14ac:dyDescent="0.2">
      <c r="A6" s="278" t="s">
        <v>27</v>
      </c>
      <c r="B6" s="278"/>
      <c r="C6" s="279" t="s">
        <v>405</v>
      </c>
      <c r="D6" s="268"/>
      <c r="E6" s="268"/>
      <c r="F6" s="268"/>
      <c r="G6" s="268"/>
      <c r="H6" s="268"/>
      <c r="I6" s="268"/>
      <c r="J6" s="268"/>
      <c r="K6" s="268"/>
      <c r="L6" s="268"/>
      <c r="M6" s="268"/>
      <c r="N6" s="268"/>
      <c r="O6" s="268"/>
      <c r="P6" s="268"/>
      <c r="Q6" s="269"/>
      <c r="R6" s="42"/>
    </row>
    <row r="7" spans="1:18" ht="21" customHeight="1" x14ac:dyDescent="0.2">
      <c r="A7" s="278"/>
      <c r="B7" s="278"/>
      <c r="C7" s="270"/>
      <c r="D7" s="271"/>
      <c r="E7" s="271"/>
      <c r="F7" s="271"/>
      <c r="G7" s="271"/>
      <c r="H7" s="271"/>
      <c r="I7" s="271"/>
      <c r="J7" s="271"/>
      <c r="K7" s="271"/>
      <c r="L7" s="271"/>
      <c r="M7" s="271"/>
      <c r="N7" s="271"/>
      <c r="O7" s="271"/>
      <c r="P7" s="271"/>
      <c r="Q7" s="272"/>
      <c r="R7" s="42"/>
    </row>
    <row r="8" spans="1:18" ht="21" customHeight="1" x14ac:dyDescent="0.2">
      <c r="A8" s="278"/>
      <c r="B8" s="278"/>
      <c r="C8" s="273"/>
      <c r="D8" s="274"/>
      <c r="E8" s="274"/>
      <c r="F8" s="274"/>
      <c r="G8" s="274"/>
      <c r="H8" s="274"/>
      <c r="I8" s="274"/>
      <c r="J8" s="274"/>
      <c r="K8" s="274"/>
      <c r="L8" s="274"/>
      <c r="M8" s="274"/>
      <c r="N8" s="274"/>
      <c r="O8" s="274"/>
      <c r="P8" s="274"/>
      <c r="Q8" s="275"/>
      <c r="R8" s="42"/>
    </row>
    <row r="9" spans="1:18" x14ac:dyDescent="0.2">
      <c r="A9" s="280" t="s">
        <v>361</v>
      </c>
      <c r="B9" s="281"/>
      <c r="C9" s="245" t="str">
        <f>IF(様式第１号!C4&gt;0,"令和"&amp;様式第１号!K4&amp;"年度","令和○年度")</f>
        <v>令和6年度</v>
      </c>
      <c r="D9" s="261"/>
      <c r="E9" s="261"/>
      <c r="F9" s="261"/>
      <c r="G9" s="261"/>
      <c r="H9" s="261"/>
      <c r="I9" s="261"/>
      <c r="J9" s="261"/>
      <c r="K9" s="261"/>
      <c r="L9" s="261"/>
      <c r="M9" s="261"/>
      <c r="N9" s="261"/>
      <c r="O9" s="261"/>
      <c r="P9" s="261"/>
      <c r="Q9" s="246"/>
      <c r="R9" s="20"/>
    </row>
    <row r="10" spans="1:18" ht="16.5" customHeight="1" x14ac:dyDescent="0.2">
      <c r="A10" s="282"/>
      <c r="B10" s="283"/>
      <c r="C10" s="247"/>
      <c r="D10" s="259"/>
      <c r="E10" s="259"/>
      <c r="F10" s="259"/>
      <c r="G10" s="259"/>
      <c r="H10" s="259"/>
      <c r="I10" s="259"/>
      <c r="J10" s="259"/>
      <c r="K10" s="259"/>
      <c r="L10" s="259"/>
      <c r="M10" s="259"/>
      <c r="N10" s="259"/>
      <c r="O10" s="259"/>
      <c r="P10" s="259"/>
      <c r="Q10" s="248"/>
      <c r="R10" s="20"/>
    </row>
    <row r="11" spans="1:18" x14ac:dyDescent="0.2">
      <c r="A11" s="284"/>
      <c r="B11" s="285"/>
      <c r="C11" s="249"/>
      <c r="D11" s="277"/>
      <c r="E11" s="277"/>
      <c r="F11" s="277"/>
      <c r="G11" s="277"/>
      <c r="H11" s="277"/>
      <c r="I11" s="277"/>
      <c r="J11" s="277"/>
      <c r="K11" s="277"/>
      <c r="L11" s="277"/>
      <c r="M11" s="277"/>
      <c r="N11" s="277"/>
      <c r="O11" s="277"/>
      <c r="P11" s="277"/>
      <c r="Q11" s="250"/>
      <c r="R11" s="20"/>
    </row>
    <row r="12" spans="1:18" ht="25" customHeight="1" x14ac:dyDescent="0.2">
      <c r="A12" s="280" t="s">
        <v>28</v>
      </c>
      <c r="B12" s="286"/>
      <c r="C12" s="291"/>
      <c r="D12" s="293" t="s">
        <v>391</v>
      </c>
      <c r="E12" s="294"/>
      <c r="F12" s="294"/>
      <c r="G12" s="294"/>
      <c r="H12" s="294"/>
      <c r="I12" s="294"/>
      <c r="J12" s="294"/>
      <c r="K12" s="294"/>
      <c r="L12" s="294"/>
      <c r="M12" s="294"/>
      <c r="N12" s="294"/>
      <c r="O12" s="294"/>
      <c r="P12" s="294"/>
      <c r="Q12" s="295"/>
      <c r="R12" s="43"/>
    </row>
    <row r="13" spans="1:18" ht="25" customHeight="1" x14ac:dyDescent="0.2">
      <c r="A13" s="287"/>
      <c r="B13" s="288"/>
      <c r="C13" s="292"/>
      <c r="D13" s="296"/>
      <c r="E13" s="297"/>
      <c r="F13" s="297"/>
      <c r="G13" s="297"/>
      <c r="H13" s="297"/>
      <c r="I13" s="297"/>
      <c r="J13" s="297"/>
      <c r="K13" s="297"/>
      <c r="L13" s="297"/>
      <c r="M13" s="297"/>
      <c r="N13" s="297"/>
      <c r="O13" s="297"/>
      <c r="P13" s="297"/>
      <c r="Q13" s="298"/>
      <c r="R13" s="43"/>
    </row>
    <row r="14" spans="1:18" ht="25" customHeight="1" x14ac:dyDescent="0.2">
      <c r="A14" s="287"/>
      <c r="B14" s="288"/>
      <c r="C14" s="291"/>
      <c r="D14" s="293" t="s">
        <v>392</v>
      </c>
      <c r="E14" s="294"/>
      <c r="F14" s="294"/>
      <c r="G14" s="294"/>
      <c r="H14" s="294"/>
      <c r="I14" s="294"/>
      <c r="J14" s="294"/>
      <c r="K14" s="294"/>
      <c r="L14" s="294"/>
      <c r="M14" s="294"/>
      <c r="N14" s="294"/>
      <c r="O14" s="294"/>
      <c r="P14" s="294"/>
      <c r="Q14" s="295"/>
      <c r="R14" s="43"/>
    </row>
    <row r="15" spans="1:18" ht="25" customHeight="1" x14ac:dyDescent="0.2">
      <c r="A15" s="287"/>
      <c r="B15" s="288"/>
      <c r="C15" s="292"/>
      <c r="D15" s="296"/>
      <c r="E15" s="297"/>
      <c r="F15" s="297"/>
      <c r="G15" s="297"/>
      <c r="H15" s="297"/>
      <c r="I15" s="297"/>
      <c r="J15" s="297"/>
      <c r="K15" s="297"/>
      <c r="L15" s="297"/>
      <c r="M15" s="297"/>
      <c r="N15" s="297"/>
      <c r="O15" s="297"/>
      <c r="P15" s="297"/>
      <c r="Q15" s="298"/>
      <c r="R15" s="43"/>
    </row>
    <row r="16" spans="1:18" ht="25" customHeight="1" x14ac:dyDescent="0.2">
      <c r="A16" s="287"/>
      <c r="B16" s="288"/>
      <c r="C16" s="291"/>
      <c r="D16" s="293" t="s">
        <v>393</v>
      </c>
      <c r="E16" s="294"/>
      <c r="F16" s="294"/>
      <c r="G16" s="294"/>
      <c r="H16" s="294"/>
      <c r="I16" s="294"/>
      <c r="J16" s="294"/>
      <c r="K16" s="294"/>
      <c r="L16" s="294"/>
      <c r="M16" s="294"/>
      <c r="N16" s="294"/>
      <c r="O16" s="294"/>
      <c r="P16" s="294"/>
      <c r="Q16" s="295"/>
      <c r="R16" s="43"/>
    </row>
    <row r="17" spans="1:22" ht="25" customHeight="1" x14ac:dyDescent="0.2">
      <c r="A17" s="287"/>
      <c r="B17" s="288"/>
      <c r="C17" s="292"/>
      <c r="D17" s="296"/>
      <c r="E17" s="297"/>
      <c r="F17" s="297"/>
      <c r="G17" s="297"/>
      <c r="H17" s="297"/>
      <c r="I17" s="297"/>
      <c r="J17" s="297"/>
      <c r="K17" s="297"/>
      <c r="L17" s="297"/>
      <c r="M17" s="297"/>
      <c r="N17" s="297"/>
      <c r="O17" s="297"/>
      <c r="P17" s="297"/>
      <c r="Q17" s="298"/>
      <c r="R17" s="43"/>
    </row>
    <row r="18" spans="1:22" ht="25" customHeight="1" x14ac:dyDescent="0.2">
      <c r="A18" s="287"/>
      <c r="B18" s="288"/>
      <c r="C18" s="291"/>
      <c r="D18" s="299" t="s">
        <v>364</v>
      </c>
      <c r="E18" s="300"/>
      <c r="F18" s="300"/>
      <c r="G18" s="300"/>
      <c r="H18" s="300"/>
      <c r="I18" s="300"/>
      <c r="J18" s="300"/>
      <c r="K18" s="300"/>
      <c r="L18" s="300"/>
      <c r="M18" s="300"/>
      <c r="N18" s="300"/>
      <c r="O18" s="300"/>
      <c r="P18" s="300"/>
      <c r="Q18" s="301"/>
      <c r="R18" s="44"/>
    </row>
    <row r="19" spans="1:22" ht="25" customHeight="1" x14ac:dyDescent="0.2">
      <c r="A19" s="289"/>
      <c r="B19" s="290"/>
      <c r="C19" s="292"/>
      <c r="D19" s="302"/>
      <c r="E19" s="303"/>
      <c r="F19" s="303"/>
      <c r="G19" s="303"/>
      <c r="H19" s="303"/>
      <c r="I19" s="303"/>
      <c r="J19" s="303"/>
      <c r="K19" s="303"/>
      <c r="L19" s="303"/>
      <c r="M19" s="303"/>
      <c r="N19" s="303"/>
      <c r="O19" s="303"/>
      <c r="P19" s="303"/>
      <c r="Q19" s="304"/>
      <c r="R19" s="44"/>
    </row>
    <row r="20" spans="1:22" ht="14.5" thickBot="1" x14ac:dyDescent="0.25"/>
    <row r="21" spans="1:22" ht="24.5" customHeight="1" x14ac:dyDescent="0.2">
      <c r="A21" s="308" t="s">
        <v>160</v>
      </c>
      <c r="B21" s="308"/>
      <c r="C21" s="305" t="s">
        <v>315</v>
      </c>
      <c r="D21" s="305"/>
      <c r="E21" s="312"/>
      <c r="F21" s="313" t="s">
        <v>323</v>
      </c>
      <c r="G21" s="313"/>
      <c r="H21" s="313"/>
      <c r="I21" s="313"/>
      <c r="J21" s="313"/>
      <c r="K21" s="313"/>
      <c r="L21" s="313"/>
      <c r="M21" s="313"/>
      <c r="N21" s="45"/>
      <c r="O21" s="45"/>
      <c r="P21" s="45"/>
      <c r="Q21" s="87"/>
      <c r="R21" s="20"/>
      <c r="T21" s="314" t="s">
        <v>311</v>
      </c>
      <c r="U21" s="315"/>
      <c r="V21" s="316"/>
    </row>
    <row r="22" spans="1:22" ht="24.5" customHeight="1" x14ac:dyDescent="0.2">
      <c r="A22" s="308"/>
      <c r="B22" s="308"/>
      <c r="C22" s="305"/>
      <c r="D22" s="305"/>
      <c r="E22" s="312"/>
      <c r="F22" s="46"/>
      <c r="G22" s="20"/>
      <c r="H22" s="20"/>
      <c r="I22" s="20"/>
      <c r="J22" s="320" t="s">
        <v>324</v>
      </c>
      <c r="K22" s="321"/>
      <c r="L22" s="321"/>
      <c r="M22" s="321"/>
      <c r="N22" s="321"/>
      <c r="O22" s="321"/>
      <c r="P22" s="321"/>
      <c r="Q22" s="322"/>
      <c r="R22" s="47"/>
      <c r="T22" s="317"/>
      <c r="U22" s="318"/>
      <c r="V22" s="319"/>
    </row>
    <row r="23" spans="1:22" ht="28" customHeight="1" x14ac:dyDescent="0.2">
      <c r="A23" s="308"/>
      <c r="B23" s="308"/>
      <c r="C23" s="281" t="s">
        <v>14</v>
      </c>
      <c r="D23" s="281"/>
      <c r="E23" s="281"/>
      <c r="F23" s="305" t="s">
        <v>363</v>
      </c>
      <c r="G23" s="305"/>
      <c r="H23" s="305"/>
      <c r="I23" s="305"/>
      <c r="J23" s="276" t="s">
        <v>312</v>
      </c>
      <c r="K23" s="276"/>
      <c r="L23" s="276"/>
      <c r="M23" s="276"/>
      <c r="N23" s="305" t="s">
        <v>362</v>
      </c>
      <c r="O23" s="276"/>
      <c r="P23" s="276"/>
      <c r="Q23" s="276"/>
      <c r="R23" s="48"/>
      <c r="T23" s="306" t="s">
        <v>313</v>
      </c>
      <c r="U23" s="261"/>
      <c r="V23" s="307"/>
    </row>
    <row r="24" spans="1:22" ht="24" x14ac:dyDescent="0.2">
      <c r="A24" s="308"/>
      <c r="B24" s="308"/>
      <c r="C24" s="283"/>
      <c r="D24" s="283"/>
      <c r="E24" s="283"/>
      <c r="F24" s="245" t="s">
        <v>0</v>
      </c>
      <c r="G24" s="261"/>
      <c r="H24" s="42">
        <f>IF(様式第１号!C4="","",様式第１号!C4)</f>
        <v>5</v>
      </c>
      <c r="I24" s="49" t="s">
        <v>301</v>
      </c>
      <c r="J24" s="245" t="s">
        <v>0</v>
      </c>
      <c r="K24" s="261"/>
      <c r="L24" s="42">
        <f>H24</f>
        <v>5</v>
      </c>
      <c r="M24" s="49" t="s">
        <v>300</v>
      </c>
      <c r="N24" s="245" t="s">
        <v>0</v>
      </c>
      <c r="O24" s="261"/>
      <c r="P24" s="42">
        <f>IF(様式第１号!C4=0,"",様式第１号!C4+1)</f>
        <v>6</v>
      </c>
      <c r="Q24" s="49" t="s">
        <v>301</v>
      </c>
      <c r="R24" s="50"/>
      <c r="T24" s="226" t="s">
        <v>0</v>
      </c>
      <c r="U24" s="42">
        <f>IF(様式第１号!C4="","",様式第１号!C4-1)</f>
        <v>4</v>
      </c>
      <c r="V24" s="227" t="s">
        <v>300</v>
      </c>
    </row>
    <row r="25" spans="1:22" x14ac:dyDescent="0.2">
      <c r="A25" s="308"/>
      <c r="B25" s="308"/>
      <c r="C25" s="285"/>
      <c r="D25" s="285"/>
      <c r="E25" s="285"/>
      <c r="F25" s="249" t="s">
        <v>16</v>
      </c>
      <c r="G25" s="277"/>
      <c r="H25" s="277"/>
      <c r="I25" s="250"/>
      <c r="J25" s="249" t="s">
        <v>15</v>
      </c>
      <c r="K25" s="277"/>
      <c r="L25" s="277"/>
      <c r="M25" s="250"/>
      <c r="N25" s="249" t="s">
        <v>16</v>
      </c>
      <c r="O25" s="277"/>
      <c r="P25" s="277"/>
      <c r="Q25" s="250"/>
      <c r="R25" s="48"/>
      <c r="T25" s="333" t="s">
        <v>15</v>
      </c>
      <c r="U25" s="277"/>
      <c r="V25" s="334"/>
    </row>
    <row r="26" spans="1:22" ht="36" customHeight="1" x14ac:dyDescent="0.2">
      <c r="A26" s="308"/>
      <c r="B26" s="308"/>
      <c r="C26" s="281" t="s">
        <v>17</v>
      </c>
      <c r="D26" s="335" t="s">
        <v>18</v>
      </c>
      <c r="E26" s="335"/>
      <c r="F26" s="51"/>
      <c r="G26" s="36"/>
      <c r="H26" s="52">
        <v>6300</v>
      </c>
      <c r="I26" s="53" t="s">
        <v>19</v>
      </c>
      <c r="J26" s="51"/>
      <c r="K26" s="36"/>
      <c r="L26" s="52">
        <v>6187</v>
      </c>
      <c r="M26" s="53" t="s">
        <v>19</v>
      </c>
      <c r="N26" s="51"/>
      <c r="O26" s="36"/>
      <c r="P26" s="52">
        <v>6000</v>
      </c>
      <c r="Q26" s="53" t="s">
        <v>19</v>
      </c>
      <c r="R26" s="20"/>
      <c r="T26" s="228"/>
      <c r="U26" s="268">
        <v>6500</v>
      </c>
      <c r="V26" s="229"/>
    </row>
    <row r="27" spans="1:22" s="60" customFormat="1" ht="30" customHeight="1" x14ac:dyDescent="0.2">
      <c r="A27" s="308"/>
      <c r="B27" s="308"/>
      <c r="C27" s="283"/>
      <c r="D27" s="336"/>
      <c r="E27" s="336"/>
      <c r="F27" s="51"/>
      <c r="G27" s="56" t="s">
        <v>0</v>
      </c>
      <c r="H27" s="57">
        <f>IF(様式第１号!C4="","",U24)</f>
        <v>4</v>
      </c>
      <c r="I27" s="58" t="s">
        <v>314</v>
      </c>
      <c r="J27" s="36"/>
      <c r="K27" s="56" t="s">
        <v>0</v>
      </c>
      <c r="L27" s="57">
        <f>H27</f>
        <v>4</v>
      </c>
      <c r="M27" s="58" t="s">
        <v>314</v>
      </c>
      <c r="N27" s="36"/>
      <c r="O27" s="56" t="s">
        <v>0</v>
      </c>
      <c r="P27" s="57">
        <f>IF(様式第１号!C4=0,"",様式第１号!C4)</f>
        <v>5</v>
      </c>
      <c r="Q27" s="58" t="s">
        <v>314</v>
      </c>
      <c r="R27" s="59"/>
      <c r="T27" s="230"/>
      <c r="U27" s="271"/>
      <c r="V27" s="231" t="s">
        <v>302</v>
      </c>
    </row>
    <row r="28" spans="1:22" ht="36" customHeight="1" x14ac:dyDescent="0.2">
      <c r="A28" s="308"/>
      <c r="B28" s="308"/>
      <c r="C28" s="285"/>
      <c r="D28" s="337"/>
      <c r="E28" s="337"/>
      <c r="F28" s="61"/>
      <c r="G28" s="61"/>
      <c r="H28" s="94">
        <f>IF(H26=0,"",(1-(H26/U26))*100)</f>
        <v>3.0769230769230771</v>
      </c>
      <c r="I28" s="63" t="s">
        <v>306</v>
      </c>
      <c r="J28" s="62"/>
      <c r="K28" s="61"/>
      <c r="L28" s="94">
        <f>IF(L26=0,"",(1-(L26/H26))*100)</f>
        <v>1.7936507936507917</v>
      </c>
      <c r="M28" s="63" t="s">
        <v>306</v>
      </c>
      <c r="N28" s="62"/>
      <c r="O28" s="61"/>
      <c r="P28" s="94">
        <f>IF(P26=0,"",(1-(P26/L26))*100)</f>
        <v>3.0224664619363129</v>
      </c>
      <c r="Q28" s="63" t="s">
        <v>306</v>
      </c>
      <c r="R28" s="64"/>
      <c r="T28" s="232"/>
      <c r="U28" s="274"/>
      <c r="V28" s="233"/>
    </row>
    <row r="29" spans="1:22" ht="36" customHeight="1" x14ac:dyDescent="0.2">
      <c r="A29" s="308"/>
      <c r="B29" s="308"/>
      <c r="C29" s="281" t="s">
        <v>20</v>
      </c>
      <c r="D29" s="335" t="s">
        <v>21</v>
      </c>
      <c r="E29" s="335"/>
      <c r="F29" s="54"/>
      <c r="G29" s="36"/>
      <c r="H29" s="52">
        <v>0</v>
      </c>
      <c r="I29" s="53" t="s">
        <v>19</v>
      </c>
      <c r="J29" s="54"/>
      <c r="K29" s="36"/>
      <c r="L29" s="52">
        <v>0</v>
      </c>
      <c r="M29" s="53" t="s">
        <v>19</v>
      </c>
      <c r="N29" s="54"/>
      <c r="O29" s="36"/>
      <c r="P29" s="52">
        <v>0</v>
      </c>
      <c r="Q29" s="53" t="s">
        <v>19</v>
      </c>
      <c r="R29" s="20"/>
      <c r="T29" s="228"/>
      <c r="U29" s="268">
        <v>0</v>
      </c>
      <c r="V29" s="229"/>
    </row>
    <row r="30" spans="1:22" s="60" customFormat="1" ht="30" customHeight="1" x14ac:dyDescent="0.2">
      <c r="A30" s="308"/>
      <c r="B30" s="308"/>
      <c r="C30" s="283"/>
      <c r="D30" s="336"/>
      <c r="E30" s="336"/>
      <c r="F30" s="51"/>
      <c r="G30" s="56" t="s">
        <v>0</v>
      </c>
      <c r="H30" s="57">
        <f>IF(様式第１号!C4=0,"",U24)</f>
        <v>4</v>
      </c>
      <c r="I30" s="58" t="s">
        <v>314</v>
      </c>
      <c r="J30" s="36"/>
      <c r="K30" s="56" t="s">
        <v>0</v>
      </c>
      <c r="L30" s="57">
        <f>H30</f>
        <v>4</v>
      </c>
      <c r="M30" s="58" t="s">
        <v>314</v>
      </c>
      <c r="N30" s="36"/>
      <c r="O30" s="56" t="s">
        <v>0</v>
      </c>
      <c r="P30" s="57">
        <f>IF(様式第１号!C4=0,"",様式第１号!C4)</f>
        <v>5</v>
      </c>
      <c r="Q30" s="58" t="s">
        <v>314</v>
      </c>
      <c r="R30" s="59"/>
      <c r="T30" s="230"/>
      <c r="U30" s="271"/>
      <c r="V30" s="231" t="s">
        <v>302</v>
      </c>
    </row>
    <row r="31" spans="1:22" ht="36" customHeight="1" x14ac:dyDescent="0.2">
      <c r="A31" s="308"/>
      <c r="B31" s="308"/>
      <c r="C31" s="285"/>
      <c r="D31" s="337"/>
      <c r="E31" s="337"/>
      <c r="F31" s="61"/>
      <c r="G31" s="61"/>
      <c r="H31" s="62" t="str">
        <f>IF(H29=0,"",(1-(H29/U29))*100)</f>
        <v/>
      </c>
      <c r="I31" s="63" t="s">
        <v>306</v>
      </c>
      <c r="J31" s="62"/>
      <c r="K31" s="61"/>
      <c r="L31" s="62" t="str">
        <f>IF(L29=0,"",(1-(L29/H29))*100)</f>
        <v/>
      </c>
      <c r="M31" s="63" t="s">
        <v>306</v>
      </c>
      <c r="N31" s="62"/>
      <c r="O31" s="61"/>
      <c r="P31" s="62" t="str">
        <f>IF(P29=0,"",(1-(P29/L29))*100)</f>
        <v/>
      </c>
      <c r="Q31" s="63" t="s">
        <v>306</v>
      </c>
      <c r="R31" s="64"/>
      <c r="T31" s="232"/>
      <c r="U31" s="274"/>
      <c r="V31" s="233"/>
    </row>
    <row r="32" spans="1:22" ht="36" customHeight="1" x14ac:dyDescent="0.2">
      <c r="A32" s="308"/>
      <c r="B32" s="308"/>
      <c r="C32" s="281" t="s">
        <v>22</v>
      </c>
      <c r="D32" s="335" t="s">
        <v>23</v>
      </c>
      <c r="E32" s="335"/>
      <c r="F32" s="54"/>
      <c r="G32" s="36"/>
      <c r="H32" s="52">
        <v>0</v>
      </c>
      <c r="I32" s="53" t="s">
        <v>302</v>
      </c>
      <c r="J32" s="54"/>
      <c r="K32" s="36"/>
      <c r="L32" s="52">
        <v>0</v>
      </c>
      <c r="M32" s="53" t="s">
        <v>19</v>
      </c>
      <c r="N32" s="54"/>
      <c r="O32" s="36"/>
      <c r="P32" s="52">
        <v>0</v>
      </c>
      <c r="Q32" s="53" t="s">
        <v>302</v>
      </c>
      <c r="R32" s="20"/>
      <c r="T32" s="228"/>
      <c r="U32" s="268">
        <v>0</v>
      </c>
      <c r="V32" s="229"/>
    </row>
    <row r="33" spans="1:24" s="60" customFormat="1" ht="30" customHeight="1" x14ac:dyDescent="0.2">
      <c r="A33" s="308"/>
      <c r="B33" s="308"/>
      <c r="C33" s="283"/>
      <c r="D33" s="336"/>
      <c r="E33" s="336"/>
      <c r="F33" s="51"/>
      <c r="G33" s="56" t="s">
        <v>0</v>
      </c>
      <c r="H33" s="57">
        <f>IF(様式第１号!C4=0,"",U24)</f>
        <v>4</v>
      </c>
      <c r="I33" s="58" t="s">
        <v>314</v>
      </c>
      <c r="J33" s="36"/>
      <c r="K33" s="56" t="s">
        <v>0</v>
      </c>
      <c r="L33" s="57">
        <f>H33</f>
        <v>4</v>
      </c>
      <c r="M33" s="58" t="s">
        <v>314</v>
      </c>
      <c r="N33" s="36"/>
      <c r="O33" s="56" t="s">
        <v>0</v>
      </c>
      <c r="P33" s="57">
        <f>IF(様式第１号!C4=0,"",様式第１号!C4)</f>
        <v>5</v>
      </c>
      <c r="Q33" s="58" t="s">
        <v>314</v>
      </c>
      <c r="R33" s="59"/>
      <c r="T33" s="230"/>
      <c r="U33" s="271"/>
      <c r="V33" s="231" t="s">
        <v>302</v>
      </c>
    </row>
    <row r="34" spans="1:24" ht="36" customHeight="1" x14ac:dyDescent="0.2">
      <c r="A34" s="308"/>
      <c r="B34" s="308"/>
      <c r="C34" s="285"/>
      <c r="D34" s="337"/>
      <c r="E34" s="337"/>
      <c r="F34" s="65"/>
      <c r="G34" s="61"/>
      <c r="H34" s="62" t="str">
        <f>IF(H32=0,"",(1-(H32/U32))*100)</f>
        <v/>
      </c>
      <c r="I34" s="63" t="s">
        <v>306</v>
      </c>
      <c r="J34" s="42"/>
      <c r="K34" s="61"/>
      <c r="L34" s="62" t="str">
        <f>IF(L32=0,"",(1-(L32/H32))*100)</f>
        <v/>
      </c>
      <c r="M34" s="63" t="s">
        <v>306</v>
      </c>
      <c r="N34" s="42"/>
      <c r="O34" s="61"/>
      <c r="P34" s="62" t="str">
        <f>IF(P32=0,"",(1-(P32/L32))*100)</f>
        <v/>
      </c>
      <c r="Q34" s="63" t="s">
        <v>306</v>
      </c>
      <c r="R34" s="64"/>
      <c r="T34" s="234"/>
      <c r="U34" s="274"/>
      <c r="V34" s="235"/>
    </row>
    <row r="35" spans="1:24" ht="36" customHeight="1" x14ac:dyDescent="0.2">
      <c r="A35" s="308"/>
      <c r="B35" s="308"/>
      <c r="C35" s="281" t="s">
        <v>34</v>
      </c>
      <c r="D35" s="281"/>
      <c r="E35" s="281"/>
      <c r="F35" s="66"/>
      <c r="G35" s="42"/>
      <c r="H35" s="42">
        <f>SUM(H26,H29,H32)</f>
        <v>6300</v>
      </c>
      <c r="I35" s="53" t="s">
        <v>302</v>
      </c>
      <c r="J35" s="66"/>
      <c r="K35" s="42"/>
      <c r="L35" s="42">
        <f>SUM(L26,L29,L32)</f>
        <v>6187</v>
      </c>
      <c r="M35" s="53" t="s">
        <v>19</v>
      </c>
      <c r="N35" s="66"/>
      <c r="O35" s="42"/>
      <c r="P35" s="42">
        <f>SUM(P26,P29,P32)</f>
        <v>6000</v>
      </c>
      <c r="Q35" s="53" t="s">
        <v>302</v>
      </c>
      <c r="R35" s="20"/>
      <c r="T35" s="236"/>
      <c r="U35" s="268">
        <f>SUM(U26,U29,U32)</f>
        <v>6500</v>
      </c>
      <c r="V35" s="229"/>
    </row>
    <row r="36" spans="1:24" ht="30" customHeight="1" x14ac:dyDescent="0.2">
      <c r="A36" s="308"/>
      <c r="B36" s="308"/>
      <c r="C36" s="283"/>
      <c r="D36" s="283"/>
      <c r="E36" s="283"/>
      <c r="F36" s="65"/>
      <c r="G36" s="56" t="s">
        <v>0</v>
      </c>
      <c r="H36" s="57">
        <f>IF(様式第１号!C4=0,"",U24)</f>
        <v>4</v>
      </c>
      <c r="I36" s="58" t="s">
        <v>314</v>
      </c>
      <c r="J36" s="42"/>
      <c r="K36" s="56" t="s">
        <v>0</v>
      </c>
      <c r="L36" s="57">
        <f>H36</f>
        <v>4</v>
      </c>
      <c r="M36" s="58" t="s">
        <v>314</v>
      </c>
      <c r="N36" s="42"/>
      <c r="O36" s="56" t="s">
        <v>0</v>
      </c>
      <c r="P36" s="57">
        <f>IF(様式第１号!C4=0,"",様式第１号!C4)</f>
        <v>5</v>
      </c>
      <c r="Q36" s="58" t="s">
        <v>314</v>
      </c>
      <c r="R36" s="59"/>
      <c r="T36" s="234"/>
      <c r="U36" s="271"/>
      <c r="V36" s="235" t="s">
        <v>302</v>
      </c>
    </row>
    <row r="37" spans="1:24" ht="36" customHeight="1" x14ac:dyDescent="0.2">
      <c r="A37" s="308"/>
      <c r="B37" s="308"/>
      <c r="C37" s="285"/>
      <c r="D37" s="285"/>
      <c r="E37" s="285"/>
      <c r="F37" s="38"/>
      <c r="G37" s="38"/>
      <c r="H37" s="95">
        <f>IF(H35=0,"",(1-(H35/U35))*100)</f>
        <v>3.0769230769230771</v>
      </c>
      <c r="I37" s="63" t="s">
        <v>306</v>
      </c>
      <c r="J37" s="67"/>
      <c r="K37" s="38"/>
      <c r="L37" s="94">
        <f>IF(L35=0,"",(1-(L35/H35))*100)</f>
        <v>1.7936507936507917</v>
      </c>
      <c r="M37" s="63" t="s">
        <v>306</v>
      </c>
      <c r="N37" s="67"/>
      <c r="O37" s="38"/>
      <c r="P37" s="95">
        <f>IF(P35=0,"",(1-(P35/L35))*100)</f>
        <v>3.0224664619363129</v>
      </c>
      <c r="Q37" s="63" t="s">
        <v>306</v>
      </c>
      <c r="R37" s="64"/>
      <c r="T37" s="237"/>
      <c r="U37" s="274"/>
      <c r="V37" s="233"/>
    </row>
    <row r="38" spans="1:24" ht="36" customHeight="1" x14ac:dyDescent="0.2">
      <c r="A38" s="308" t="s">
        <v>165</v>
      </c>
      <c r="B38" s="308"/>
      <c r="C38" s="310" t="s">
        <v>36</v>
      </c>
      <c r="D38" s="310"/>
      <c r="E38" s="310"/>
      <c r="F38" s="270"/>
      <c r="G38" s="271"/>
      <c r="H38" s="311"/>
      <c r="I38" s="68" t="s">
        <v>170</v>
      </c>
      <c r="J38" s="270"/>
      <c r="K38" s="271"/>
      <c r="L38" s="311"/>
      <c r="M38" s="68" t="s">
        <v>169</v>
      </c>
      <c r="N38" s="270"/>
      <c r="O38" s="271"/>
      <c r="P38" s="311"/>
      <c r="Q38" s="68" t="s">
        <v>170</v>
      </c>
      <c r="R38" s="69"/>
      <c r="T38" s="323"/>
      <c r="U38" s="311"/>
      <c r="V38" s="238" t="s">
        <v>169</v>
      </c>
    </row>
    <row r="39" spans="1:24" ht="36" customHeight="1" x14ac:dyDescent="0.2">
      <c r="A39" s="308"/>
      <c r="B39" s="309"/>
      <c r="C39" s="324" t="s">
        <v>35</v>
      </c>
      <c r="D39" s="281"/>
      <c r="E39" s="325"/>
      <c r="F39" s="70"/>
      <c r="G39" s="71"/>
      <c r="H39" s="72" t="str">
        <f>IF(F38=0,"",H35/F38)</f>
        <v/>
      </c>
      <c r="I39" s="55"/>
      <c r="J39" s="70"/>
      <c r="K39" s="71"/>
      <c r="L39" s="72" t="str">
        <f>IF(J38=0,"",L35/J38)</f>
        <v/>
      </c>
      <c r="M39" s="55"/>
      <c r="N39" s="70"/>
      <c r="O39" s="71"/>
      <c r="P39" s="72" t="str">
        <f>IF(N38=0,"",P35/N38)</f>
        <v/>
      </c>
      <c r="Q39" s="55"/>
      <c r="R39" s="20"/>
      <c r="T39" s="239"/>
      <c r="U39" s="268" t="str">
        <f>IF(T38=0,"0",U35/T38)</f>
        <v>0</v>
      </c>
      <c r="V39" s="229"/>
    </row>
    <row r="40" spans="1:24" ht="30" customHeight="1" x14ac:dyDescent="0.2">
      <c r="A40" s="308"/>
      <c r="B40" s="309"/>
      <c r="C40" s="282"/>
      <c r="D40" s="283"/>
      <c r="E40" s="326"/>
      <c r="F40" s="73"/>
      <c r="G40" s="56" t="s">
        <v>0</v>
      </c>
      <c r="H40" s="57">
        <f>IF(様式第１号!C4=0,"",様式第１号!C4-1)</f>
        <v>4</v>
      </c>
      <c r="I40" s="58" t="s">
        <v>314</v>
      </c>
      <c r="J40" s="48"/>
      <c r="K40" s="56" t="s">
        <v>0</v>
      </c>
      <c r="L40" s="57">
        <f>H40</f>
        <v>4</v>
      </c>
      <c r="M40" s="58" t="s">
        <v>314</v>
      </c>
      <c r="N40" s="48"/>
      <c r="O40" s="56" t="s">
        <v>0</v>
      </c>
      <c r="P40" s="57">
        <f>IF(様式第１号!C4=0,"",様式第１号!C4)</f>
        <v>5</v>
      </c>
      <c r="Q40" s="58" t="s">
        <v>314</v>
      </c>
      <c r="R40" s="59"/>
      <c r="T40" s="240"/>
      <c r="U40" s="271"/>
      <c r="V40" s="235"/>
    </row>
    <row r="41" spans="1:24" ht="36" customHeight="1" thickBot="1" x14ac:dyDescent="0.25">
      <c r="A41" s="308"/>
      <c r="B41" s="309"/>
      <c r="C41" s="284"/>
      <c r="D41" s="285"/>
      <c r="E41" s="327"/>
      <c r="F41" s="74"/>
      <c r="G41" s="74"/>
      <c r="H41" s="67" t="str">
        <f>IF(H39="","",(1-(H39/U39))*100)</f>
        <v/>
      </c>
      <c r="I41" s="63" t="s">
        <v>306</v>
      </c>
      <c r="J41" s="75"/>
      <c r="K41" s="74"/>
      <c r="L41" s="67" t="str">
        <f>IF(L39="","",(1-(L39/H39))*100)</f>
        <v/>
      </c>
      <c r="M41" s="63" t="s">
        <v>306</v>
      </c>
      <c r="N41" s="75"/>
      <c r="O41" s="74"/>
      <c r="P41" s="67" t="str">
        <f>IF(P39="","",(1-(P39/L39))*100)</f>
        <v/>
      </c>
      <c r="Q41" s="63" t="s">
        <v>306</v>
      </c>
      <c r="R41" s="64"/>
      <c r="T41" s="241"/>
      <c r="U41" s="328"/>
      <c r="V41" s="242"/>
    </row>
    <row r="42" spans="1:24" ht="64" customHeight="1" x14ac:dyDescent="0.2">
      <c r="A42" s="308"/>
      <c r="B42" s="308"/>
      <c r="C42" s="329" t="s">
        <v>303</v>
      </c>
      <c r="D42" s="329"/>
      <c r="E42" s="329"/>
      <c r="F42" s="330"/>
      <c r="G42" s="331"/>
      <c r="H42" s="331"/>
      <c r="I42" s="331"/>
      <c r="J42" s="331"/>
      <c r="K42" s="331"/>
      <c r="L42" s="331"/>
      <c r="M42" s="331"/>
      <c r="N42" s="331"/>
      <c r="O42" s="331"/>
      <c r="P42" s="331"/>
      <c r="Q42" s="332"/>
      <c r="R42" s="42"/>
    </row>
    <row r="44" spans="1:24" ht="24.5" customHeight="1" x14ac:dyDescent="0.2">
      <c r="A44" s="280" t="s">
        <v>376</v>
      </c>
      <c r="B44" s="286"/>
      <c r="C44" s="305" t="s">
        <v>315</v>
      </c>
      <c r="D44" s="305"/>
      <c r="E44" s="305"/>
      <c r="F44" s="375" t="s">
        <v>325</v>
      </c>
      <c r="G44" s="313"/>
      <c r="H44" s="313"/>
      <c r="I44" s="313"/>
      <c r="J44" s="313"/>
      <c r="K44" s="313"/>
      <c r="L44" s="313"/>
      <c r="M44" s="313"/>
      <c r="N44" s="45"/>
      <c r="O44" s="45"/>
      <c r="P44" s="45"/>
      <c r="Q44" s="45"/>
      <c r="R44" s="20"/>
    </row>
    <row r="45" spans="1:24" ht="24.5" customHeight="1" x14ac:dyDescent="0.2">
      <c r="A45" s="287"/>
      <c r="B45" s="288"/>
      <c r="C45" s="305"/>
      <c r="D45" s="305"/>
      <c r="E45" s="305"/>
      <c r="F45" s="20"/>
      <c r="G45" s="20"/>
      <c r="H45" s="20"/>
      <c r="I45" s="20"/>
      <c r="J45" s="320" t="s">
        <v>326</v>
      </c>
      <c r="K45" s="321"/>
      <c r="L45" s="321"/>
      <c r="M45" s="321"/>
      <c r="N45" s="321"/>
      <c r="O45" s="321"/>
      <c r="P45" s="321"/>
      <c r="Q45" s="322"/>
      <c r="R45" s="47"/>
      <c r="T45" s="318" t="str">
        <f>IF(様式第１号!C4="","","令和"&amp;様式第１号!C4&amp;"年度の電気使用量（合計）")</f>
        <v>令和5年度の電気使用量（合計）</v>
      </c>
      <c r="U45" s="318"/>
      <c r="V45" s="318"/>
      <c r="W45" s="76">
        <v>10000</v>
      </c>
      <c r="X45" s="21" t="s">
        <v>372</v>
      </c>
    </row>
    <row r="46" spans="1:24" ht="28" customHeight="1" x14ac:dyDescent="0.2">
      <c r="A46" s="287"/>
      <c r="B46" s="288"/>
      <c r="C46" s="305"/>
      <c r="D46" s="305"/>
      <c r="E46" s="305"/>
      <c r="F46" s="345" t="s">
        <v>363</v>
      </c>
      <c r="G46" s="305"/>
      <c r="H46" s="305"/>
      <c r="I46" s="305"/>
      <c r="J46" s="276" t="s">
        <v>312</v>
      </c>
      <c r="K46" s="276"/>
      <c r="L46" s="276"/>
      <c r="M46" s="276"/>
      <c r="N46" s="305" t="s">
        <v>362</v>
      </c>
      <c r="O46" s="276"/>
      <c r="P46" s="276"/>
      <c r="Q46" s="276"/>
      <c r="R46" s="48"/>
      <c r="S46" s="77"/>
    </row>
    <row r="47" spans="1:24" ht="24" customHeight="1" x14ac:dyDescent="0.2">
      <c r="A47" s="287"/>
      <c r="B47" s="288"/>
      <c r="C47" s="305"/>
      <c r="D47" s="305"/>
      <c r="E47" s="305"/>
      <c r="F47" s="78" t="s">
        <v>0</v>
      </c>
      <c r="G47" s="79">
        <f>IF(様式第１号!C4=0,"",様式第１号!C4)</f>
        <v>5</v>
      </c>
      <c r="H47" s="80" t="s">
        <v>38</v>
      </c>
      <c r="I47" s="81"/>
      <c r="J47" s="82" t="s">
        <v>0</v>
      </c>
      <c r="K47" s="79">
        <f>IF(L24=0,"",L24)</f>
        <v>5</v>
      </c>
      <c r="L47" s="80" t="s">
        <v>37</v>
      </c>
      <c r="M47" s="81"/>
      <c r="N47" s="82" t="s">
        <v>0</v>
      </c>
      <c r="O47" s="79">
        <f>IF(P24=0,"",P24)</f>
        <v>6</v>
      </c>
      <c r="P47" s="80" t="s">
        <v>38</v>
      </c>
      <c r="Q47" s="81"/>
      <c r="R47" s="77"/>
      <c r="S47" s="20"/>
      <c r="T47" s="318" t="str">
        <f>IF(様式第１号!C4="","","令和"&amp;様式第１号!C4&amp;"年度の再エネ電気等供給量")</f>
        <v>令和5年度の再エネ電気等供給量</v>
      </c>
      <c r="U47" s="318"/>
      <c r="V47" s="318"/>
    </row>
    <row r="48" spans="1:24" ht="83.5" customHeight="1" x14ac:dyDescent="0.2">
      <c r="A48" s="287"/>
      <c r="B48" s="288"/>
      <c r="C48" s="338" t="s">
        <v>377</v>
      </c>
      <c r="D48" s="338"/>
      <c r="E48" s="338"/>
      <c r="F48" s="83"/>
      <c r="G48" s="339">
        <v>5</v>
      </c>
      <c r="H48" s="340"/>
      <c r="I48" s="84" t="s">
        <v>371</v>
      </c>
      <c r="J48" s="85"/>
      <c r="K48" s="341">
        <f>IF(T48="","",T48/W45*100)</f>
        <v>10</v>
      </c>
      <c r="L48" s="342"/>
      <c r="M48" s="84" t="s">
        <v>370</v>
      </c>
      <c r="N48" s="85"/>
      <c r="O48" s="343">
        <v>15</v>
      </c>
      <c r="P48" s="344"/>
      <c r="Q48" s="84" t="s">
        <v>370</v>
      </c>
      <c r="R48" s="20"/>
      <c r="S48" s="20"/>
      <c r="T48" s="257">
        <v>1000</v>
      </c>
      <c r="U48" s="257"/>
      <c r="V48" s="257"/>
      <c r="W48" s="21" t="s">
        <v>372</v>
      </c>
    </row>
    <row r="49" spans="1:23" ht="83.5" customHeight="1" x14ac:dyDescent="0.2">
      <c r="A49" s="287"/>
      <c r="B49" s="288"/>
      <c r="C49" s="338" t="s">
        <v>374</v>
      </c>
      <c r="D49" s="338"/>
      <c r="E49" s="338"/>
      <c r="F49" s="83"/>
      <c r="G49" s="339">
        <v>0</v>
      </c>
      <c r="H49" s="340"/>
      <c r="I49" s="84" t="s">
        <v>371</v>
      </c>
      <c r="J49" s="85"/>
      <c r="K49" s="341">
        <f>IF(T49="","",T49/W45*100)</f>
        <v>0</v>
      </c>
      <c r="L49" s="342"/>
      <c r="M49" s="84" t="s">
        <v>370</v>
      </c>
      <c r="N49" s="85"/>
      <c r="O49" s="343">
        <v>0</v>
      </c>
      <c r="P49" s="344"/>
      <c r="Q49" s="84" t="s">
        <v>370</v>
      </c>
      <c r="R49" s="20"/>
      <c r="S49" s="20"/>
      <c r="T49" s="257">
        <v>0</v>
      </c>
      <c r="U49" s="257"/>
      <c r="V49" s="257"/>
      <c r="W49" s="21" t="s">
        <v>372</v>
      </c>
    </row>
    <row r="50" spans="1:23" ht="83.5" customHeight="1" x14ac:dyDescent="0.2">
      <c r="A50" s="287"/>
      <c r="B50" s="288"/>
      <c r="C50" s="338" t="s">
        <v>375</v>
      </c>
      <c r="D50" s="338"/>
      <c r="E50" s="338"/>
      <c r="F50" s="83"/>
      <c r="G50" s="339">
        <v>0</v>
      </c>
      <c r="H50" s="340"/>
      <c r="I50" s="84" t="s">
        <v>371</v>
      </c>
      <c r="J50" s="85"/>
      <c r="K50" s="341">
        <f>IF(T50="","",T50/W45*100)</f>
        <v>0</v>
      </c>
      <c r="L50" s="342"/>
      <c r="M50" s="84" t="s">
        <v>370</v>
      </c>
      <c r="N50" s="85"/>
      <c r="O50" s="343">
        <v>5</v>
      </c>
      <c r="P50" s="344"/>
      <c r="Q50" s="84" t="s">
        <v>370</v>
      </c>
      <c r="R50" s="20"/>
      <c r="S50" s="20"/>
      <c r="T50" s="257">
        <v>0</v>
      </c>
      <c r="U50" s="257"/>
      <c r="V50" s="257"/>
      <c r="W50" s="21" t="s">
        <v>372</v>
      </c>
    </row>
    <row r="51" spans="1:23" ht="22" customHeight="1" x14ac:dyDescent="0.2">
      <c r="A51" s="287"/>
      <c r="B51" s="288"/>
      <c r="C51" s="350" t="s">
        <v>373</v>
      </c>
      <c r="D51" s="351"/>
      <c r="E51" s="352"/>
      <c r="F51" s="356"/>
      <c r="G51" s="358">
        <f>IF(COUNT(G48:H50)=0,"",SUM(G48:H50))</f>
        <v>5</v>
      </c>
      <c r="H51" s="359"/>
      <c r="I51" s="362" t="s">
        <v>371</v>
      </c>
      <c r="J51" s="356"/>
      <c r="K51" s="364">
        <f>IF(COUNT(T48:V50)=0,"",SUM(T48:V50)/W45*100)</f>
        <v>10</v>
      </c>
      <c r="L51" s="365"/>
      <c r="M51" s="362" t="s">
        <v>370</v>
      </c>
      <c r="N51" s="356"/>
      <c r="O51" s="358">
        <f>IF(COUNT(O48:P50)=0,"",SUM(O48:P50))</f>
        <v>20</v>
      </c>
      <c r="P51" s="359"/>
      <c r="Q51" s="362" t="s">
        <v>370</v>
      </c>
      <c r="R51" s="20"/>
      <c r="S51" s="20"/>
      <c r="T51" s="48"/>
      <c r="U51" s="48"/>
      <c r="V51" s="48"/>
    </row>
    <row r="52" spans="1:23" ht="22" customHeight="1" x14ac:dyDescent="0.2">
      <c r="A52" s="289"/>
      <c r="B52" s="290"/>
      <c r="C52" s="353"/>
      <c r="D52" s="354"/>
      <c r="E52" s="355"/>
      <c r="F52" s="357"/>
      <c r="G52" s="360"/>
      <c r="H52" s="361"/>
      <c r="I52" s="363"/>
      <c r="J52" s="357"/>
      <c r="K52" s="366"/>
      <c r="L52" s="367"/>
      <c r="M52" s="363"/>
      <c r="N52" s="357"/>
      <c r="O52" s="360"/>
      <c r="P52" s="361"/>
      <c r="Q52" s="363"/>
      <c r="R52" s="20"/>
      <c r="S52" s="20"/>
      <c r="T52" s="48"/>
      <c r="U52" s="48"/>
      <c r="V52" s="48"/>
    </row>
    <row r="54" spans="1:23" ht="30" customHeight="1" x14ac:dyDescent="0.2">
      <c r="A54" s="245" t="s">
        <v>319</v>
      </c>
      <c r="B54" s="261"/>
      <c r="C54" s="261"/>
      <c r="D54" s="261"/>
      <c r="E54" s="246"/>
      <c r="F54" s="262" t="s">
        <v>0</v>
      </c>
      <c r="G54" s="263"/>
      <c r="H54" s="86">
        <f>IF(様式第１号!C4="","",様式第１号!C4-1)</f>
        <v>4</v>
      </c>
      <c r="I54" s="87" t="s">
        <v>30</v>
      </c>
      <c r="J54" s="88"/>
      <c r="K54" s="86"/>
      <c r="L54" s="331">
        <v>0</v>
      </c>
      <c r="M54" s="331"/>
      <c r="N54" s="331"/>
      <c r="O54" s="331"/>
      <c r="P54" s="331"/>
      <c r="Q54" s="87" t="s">
        <v>318</v>
      </c>
      <c r="R54" s="20"/>
    </row>
    <row r="55" spans="1:23" ht="30" customHeight="1" x14ac:dyDescent="0.2">
      <c r="A55" s="249"/>
      <c r="B55" s="277"/>
      <c r="C55" s="277"/>
      <c r="D55" s="277"/>
      <c r="E55" s="250"/>
      <c r="F55" s="262" t="s">
        <v>0</v>
      </c>
      <c r="G55" s="263"/>
      <c r="H55" s="86">
        <f>IF(様式第１号!C4="","",様式第１号!C4)</f>
        <v>5</v>
      </c>
      <c r="I55" s="87" t="s">
        <v>30</v>
      </c>
      <c r="J55" s="88"/>
      <c r="K55" s="86"/>
      <c r="L55" s="331">
        <v>0</v>
      </c>
      <c r="M55" s="331"/>
      <c r="N55" s="331"/>
      <c r="O55" s="331"/>
      <c r="P55" s="331"/>
      <c r="Q55" s="87" t="s">
        <v>318</v>
      </c>
      <c r="R55" s="20"/>
    </row>
    <row r="57" spans="1:23" ht="28.5" customHeight="1" x14ac:dyDescent="0.2">
      <c r="A57" s="368" t="s">
        <v>317</v>
      </c>
      <c r="B57" s="368"/>
      <c r="C57" s="369" t="s">
        <v>30</v>
      </c>
      <c r="D57" s="370"/>
      <c r="E57" s="371" t="s">
        <v>31</v>
      </c>
      <c r="F57" s="372"/>
      <c r="G57" s="373"/>
      <c r="H57" s="369" t="s">
        <v>32</v>
      </c>
      <c r="I57" s="374"/>
      <c r="J57" s="374"/>
      <c r="K57" s="374"/>
      <c r="L57" s="370"/>
      <c r="M57" s="369" t="s">
        <v>316</v>
      </c>
      <c r="N57" s="374"/>
      <c r="O57" s="374"/>
      <c r="P57" s="374"/>
      <c r="Q57" s="370"/>
      <c r="R57" s="89"/>
    </row>
    <row r="58" spans="1:23" ht="50" customHeight="1" x14ac:dyDescent="0.2">
      <c r="A58" s="368"/>
      <c r="B58" s="368"/>
      <c r="C58" s="278" t="s">
        <v>33</v>
      </c>
      <c r="D58" s="278">
        <f>IF(様式第１号!C4="","",様式第１号!C4)</f>
        <v>5</v>
      </c>
      <c r="E58" s="267" t="s">
        <v>409</v>
      </c>
      <c r="F58" s="268"/>
      <c r="G58" s="269"/>
      <c r="H58" s="267" t="s">
        <v>411</v>
      </c>
      <c r="I58" s="268"/>
      <c r="J58" s="268"/>
      <c r="K58" s="268"/>
      <c r="L58" s="269"/>
      <c r="M58" s="346" t="s">
        <v>415</v>
      </c>
      <c r="N58" s="347"/>
      <c r="O58" s="347"/>
      <c r="P58" s="347"/>
      <c r="Q58" s="347"/>
      <c r="R58" s="65"/>
      <c r="S58" s="20"/>
      <c r="T58" s="20"/>
      <c r="U58" s="20"/>
    </row>
    <row r="59" spans="1:23" ht="50" customHeight="1" x14ac:dyDescent="0.2">
      <c r="A59" s="368"/>
      <c r="B59" s="368"/>
      <c r="C59" s="278"/>
      <c r="D59" s="278"/>
      <c r="E59" s="273"/>
      <c r="F59" s="274"/>
      <c r="G59" s="275"/>
      <c r="H59" s="273"/>
      <c r="I59" s="274"/>
      <c r="J59" s="274"/>
      <c r="K59" s="274"/>
      <c r="L59" s="275"/>
      <c r="M59" s="348"/>
      <c r="N59" s="349"/>
      <c r="O59" s="349"/>
      <c r="P59" s="349"/>
      <c r="Q59" s="349"/>
      <c r="R59" s="65"/>
      <c r="S59" s="20"/>
      <c r="T59" s="20"/>
      <c r="U59" s="20"/>
    </row>
    <row r="60" spans="1:23" ht="50" customHeight="1" x14ac:dyDescent="0.2">
      <c r="A60" s="368"/>
      <c r="B60" s="368"/>
      <c r="C60" s="278"/>
      <c r="D60" s="278"/>
      <c r="E60" s="267" t="s">
        <v>410</v>
      </c>
      <c r="F60" s="268"/>
      <c r="G60" s="269"/>
      <c r="H60" s="267" t="s">
        <v>414</v>
      </c>
      <c r="I60" s="268"/>
      <c r="J60" s="268"/>
      <c r="K60" s="268"/>
      <c r="L60" s="269"/>
      <c r="M60" s="346" t="s">
        <v>416</v>
      </c>
      <c r="N60" s="347"/>
      <c r="O60" s="347"/>
      <c r="P60" s="347"/>
      <c r="Q60" s="347"/>
      <c r="R60" s="65"/>
      <c r="S60" s="20"/>
      <c r="T60" s="20"/>
      <c r="U60" s="20"/>
    </row>
    <row r="61" spans="1:23" ht="50" customHeight="1" x14ac:dyDescent="0.2">
      <c r="A61" s="368"/>
      <c r="B61" s="368"/>
      <c r="C61" s="278"/>
      <c r="D61" s="278"/>
      <c r="E61" s="273"/>
      <c r="F61" s="274"/>
      <c r="G61" s="275"/>
      <c r="H61" s="273"/>
      <c r="I61" s="274"/>
      <c r="J61" s="274"/>
      <c r="K61" s="274"/>
      <c r="L61" s="275"/>
      <c r="M61" s="348"/>
      <c r="N61" s="349"/>
      <c r="O61" s="349"/>
      <c r="P61" s="349"/>
      <c r="Q61" s="349"/>
      <c r="R61" s="65"/>
      <c r="S61" s="20"/>
      <c r="T61" s="20"/>
      <c r="U61" s="20"/>
    </row>
    <row r="62" spans="1:23" ht="50" customHeight="1" x14ac:dyDescent="0.2">
      <c r="A62" s="368"/>
      <c r="B62" s="368"/>
      <c r="C62" s="278"/>
      <c r="D62" s="278"/>
      <c r="E62" s="267" t="s">
        <v>412</v>
      </c>
      <c r="F62" s="268"/>
      <c r="G62" s="269"/>
      <c r="H62" s="267" t="s">
        <v>413</v>
      </c>
      <c r="I62" s="268"/>
      <c r="J62" s="268"/>
      <c r="K62" s="268"/>
      <c r="L62" s="269"/>
      <c r="M62" s="267" t="s">
        <v>417</v>
      </c>
      <c r="N62" s="268"/>
      <c r="O62" s="268"/>
      <c r="P62" s="268"/>
      <c r="Q62" s="268"/>
      <c r="R62" s="65"/>
      <c r="S62" s="20"/>
      <c r="T62" s="20"/>
      <c r="U62" s="20"/>
    </row>
    <row r="63" spans="1:23" ht="50" customHeight="1" x14ac:dyDescent="0.2">
      <c r="A63" s="368"/>
      <c r="B63" s="368"/>
      <c r="C63" s="278"/>
      <c r="D63" s="278"/>
      <c r="E63" s="273"/>
      <c r="F63" s="274"/>
      <c r="G63" s="275"/>
      <c r="H63" s="273"/>
      <c r="I63" s="274"/>
      <c r="J63" s="274"/>
      <c r="K63" s="274"/>
      <c r="L63" s="275"/>
      <c r="M63" s="273"/>
      <c r="N63" s="274"/>
      <c r="O63" s="274"/>
      <c r="P63" s="274"/>
      <c r="Q63" s="274"/>
      <c r="R63" s="65"/>
      <c r="S63" s="20"/>
      <c r="T63" s="20"/>
      <c r="U63" s="20"/>
    </row>
    <row r="64" spans="1:23" ht="50" customHeight="1" x14ac:dyDescent="0.2">
      <c r="A64" s="368"/>
      <c r="B64" s="368"/>
      <c r="C64" s="278" t="s">
        <v>33</v>
      </c>
      <c r="D64" s="383">
        <f>IF(様式第１号!C4="","",様式第１号!C4+1)</f>
        <v>6</v>
      </c>
      <c r="E64" s="267" t="s">
        <v>418</v>
      </c>
      <c r="F64" s="268"/>
      <c r="G64" s="269"/>
      <c r="H64" s="346" t="s">
        <v>419</v>
      </c>
      <c r="I64" s="347"/>
      <c r="J64" s="347"/>
      <c r="K64" s="347"/>
      <c r="L64" s="377"/>
      <c r="M64" s="379"/>
      <c r="N64" s="380"/>
      <c r="O64" s="380"/>
      <c r="P64" s="380"/>
      <c r="Q64" s="380"/>
      <c r="R64" s="65"/>
      <c r="S64" s="20"/>
      <c r="T64" s="20"/>
      <c r="U64" s="20"/>
    </row>
    <row r="65" spans="1:21" ht="50" customHeight="1" x14ac:dyDescent="0.2">
      <c r="A65" s="368"/>
      <c r="B65" s="368"/>
      <c r="C65" s="278"/>
      <c r="D65" s="384"/>
      <c r="E65" s="273"/>
      <c r="F65" s="274"/>
      <c r="G65" s="275"/>
      <c r="H65" s="348"/>
      <c r="I65" s="349"/>
      <c r="J65" s="349"/>
      <c r="K65" s="349"/>
      <c r="L65" s="378"/>
      <c r="M65" s="381"/>
      <c r="N65" s="382"/>
      <c r="O65" s="382"/>
      <c r="P65" s="382"/>
      <c r="Q65" s="382"/>
      <c r="R65" s="65"/>
      <c r="S65" s="20"/>
      <c r="T65" s="20"/>
      <c r="U65" s="20"/>
    </row>
    <row r="66" spans="1:21" ht="50" customHeight="1" x14ac:dyDescent="0.2">
      <c r="A66" s="368"/>
      <c r="B66" s="368"/>
      <c r="C66" s="278"/>
      <c r="D66" s="384"/>
      <c r="E66" s="267" t="s">
        <v>412</v>
      </c>
      <c r="F66" s="268"/>
      <c r="G66" s="269"/>
      <c r="H66" s="267" t="s">
        <v>413</v>
      </c>
      <c r="I66" s="268"/>
      <c r="J66" s="268"/>
      <c r="K66" s="268"/>
      <c r="L66" s="269"/>
      <c r="M66" s="379"/>
      <c r="N66" s="380"/>
      <c r="O66" s="380"/>
      <c r="P66" s="380"/>
      <c r="Q66" s="380"/>
      <c r="R66" s="65"/>
      <c r="S66" s="20"/>
      <c r="T66" s="20"/>
      <c r="U66" s="20"/>
    </row>
    <row r="67" spans="1:21" ht="50" customHeight="1" x14ac:dyDescent="0.2">
      <c r="A67" s="368"/>
      <c r="B67" s="368"/>
      <c r="C67" s="278"/>
      <c r="D67" s="384"/>
      <c r="E67" s="273"/>
      <c r="F67" s="274"/>
      <c r="G67" s="275"/>
      <c r="H67" s="273"/>
      <c r="I67" s="274"/>
      <c r="J67" s="274"/>
      <c r="K67" s="274"/>
      <c r="L67" s="275"/>
      <c r="M67" s="381"/>
      <c r="N67" s="382"/>
      <c r="O67" s="382"/>
      <c r="P67" s="382"/>
      <c r="Q67" s="382"/>
      <c r="R67" s="65"/>
      <c r="S67" s="20"/>
      <c r="T67" s="20"/>
      <c r="U67" s="20"/>
    </row>
    <row r="68" spans="1:21" ht="50" customHeight="1" x14ac:dyDescent="0.2">
      <c r="A68" s="368"/>
      <c r="B68" s="368"/>
      <c r="C68" s="278"/>
      <c r="D68" s="384"/>
      <c r="E68" s="267" t="s">
        <v>408</v>
      </c>
      <c r="F68" s="268"/>
      <c r="G68" s="269"/>
      <c r="H68" s="346" t="s">
        <v>407</v>
      </c>
      <c r="I68" s="347"/>
      <c r="J68" s="347"/>
      <c r="K68" s="347"/>
      <c r="L68" s="377"/>
      <c r="M68" s="379"/>
      <c r="N68" s="380"/>
      <c r="O68" s="380"/>
      <c r="P68" s="380"/>
      <c r="Q68" s="380"/>
      <c r="R68" s="65"/>
      <c r="S68" s="20"/>
      <c r="T68" s="20"/>
      <c r="U68" s="20"/>
    </row>
    <row r="69" spans="1:21" ht="50" customHeight="1" x14ac:dyDescent="0.2">
      <c r="A69" s="368"/>
      <c r="B69" s="368"/>
      <c r="C69" s="278"/>
      <c r="D69" s="385"/>
      <c r="E69" s="273"/>
      <c r="F69" s="274"/>
      <c r="G69" s="275"/>
      <c r="H69" s="348"/>
      <c r="I69" s="349"/>
      <c r="J69" s="349"/>
      <c r="K69" s="349"/>
      <c r="L69" s="378"/>
      <c r="M69" s="381"/>
      <c r="N69" s="382"/>
      <c r="O69" s="382"/>
      <c r="P69" s="382"/>
      <c r="Q69" s="382"/>
      <c r="R69" s="65"/>
      <c r="S69" s="20"/>
      <c r="T69" s="20"/>
      <c r="U69" s="20"/>
    </row>
    <row r="70" spans="1:21" x14ac:dyDescent="0.2">
      <c r="Q70" s="86"/>
      <c r="R70" s="34"/>
      <c r="S70" s="20"/>
      <c r="T70" s="20"/>
      <c r="U70" s="20"/>
    </row>
    <row r="71" spans="1:21" ht="18" customHeight="1" x14ac:dyDescent="0.2">
      <c r="A71" s="308" t="s">
        <v>320</v>
      </c>
      <c r="B71" s="308"/>
      <c r="C71" s="267"/>
      <c r="D71" s="268"/>
      <c r="E71" s="268"/>
      <c r="F71" s="268"/>
      <c r="G71" s="268"/>
      <c r="H71" s="268"/>
      <c r="I71" s="268"/>
      <c r="J71" s="268"/>
      <c r="K71" s="268"/>
      <c r="L71" s="268"/>
      <c r="M71" s="268"/>
      <c r="N71" s="268"/>
      <c r="O71" s="268"/>
      <c r="P71" s="268"/>
      <c r="Q71" s="268"/>
      <c r="R71" s="65"/>
      <c r="S71" s="20"/>
      <c r="T71" s="20"/>
      <c r="U71" s="20"/>
    </row>
    <row r="72" spans="1:21" ht="18" customHeight="1" x14ac:dyDescent="0.2">
      <c r="A72" s="308"/>
      <c r="B72" s="308"/>
      <c r="C72" s="270"/>
      <c r="D72" s="271"/>
      <c r="E72" s="271"/>
      <c r="F72" s="271"/>
      <c r="G72" s="271"/>
      <c r="H72" s="271"/>
      <c r="I72" s="271"/>
      <c r="J72" s="271"/>
      <c r="K72" s="271"/>
      <c r="L72" s="271"/>
      <c r="M72" s="271"/>
      <c r="N72" s="271"/>
      <c r="O72" s="271"/>
      <c r="P72" s="271"/>
      <c r="Q72" s="271"/>
      <c r="R72" s="65"/>
      <c r="S72" s="20"/>
      <c r="T72" s="20"/>
      <c r="U72" s="20"/>
    </row>
    <row r="73" spans="1:21" ht="18" customHeight="1" x14ac:dyDescent="0.2">
      <c r="A73" s="308"/>
      <c r="B73" s="308"/>
      <c r="C73" s="270"/>
      <c r="D73" s="271"/>
      <c r="E73" s="271"/>
      <c r="F73" s="271"/>
      <c r="G73" s="271"/>
      <c r="H73" s="271"/>
      <c r="I73" s="271"/>
      <c r="J73" s="271"/>
      <c r="K73" s="271"/>
      <c r="L73" s="271"/>
      <c r="M73" s="271"/>
      <c r="N73" s="271"/>
      <c r="O73" s="271"/>
      <c r="P73" s="271"/>
      <c r="Q73" s="271"/>
      <c r="R73" s="65"/>
      <c r="S73" s="20"/>
      <c r="T73" s="20"/>
      <c r="U73" s="20"/>
    </row>
    <row r="74" spans="1:21" ht="18" customHeight="1" x14ac:dyDescent="0.2">
      <c r="A74" s="308"/>
      <c r="B74" s="308"/>
      <c r="C74" s="270"/>
      <c r="D74" s="271"/>
      <c r="E74" s="271"/>
      <c r="F74" s="271"/>
      <c r="G74" s="271"/>
      <c r="H74" s="271"/>
      <c r="I74" s="271"/>
      <c r="J74" s="271"/>
      <c r="K74" s="271"/>
      <c r="L74" s="271"/>
      <c r="M74" s="271"/>
      <c r="N74" s="271"/>
      <c r="O74" s="271"/>
      <c r="P74" s="271"/>
      <c r="Q74" s="271"/>
      <c r="R74" s="65"/>
      <c r="S74" s="20"/>
      <c r="T74" s="20"/>
      <c r="U74" s="20"/>
    </row>
    <row r="75" spans="1:21" ht="18" customHeight="1" x14ac:dyDescent="0.2">
      <c r="A75" s="308"/>
      <c r="B75" s="308"/>
      <c r="C75" s="270"/>
      <c r="D75" s="271"/>
      <c r="E75" s="271"/>
      <c r="F75" s="271"/>
      <c r="G75" s="271"/>
      <c r="H75" s="271"/>
      <c r="I75" s="271"/>
      <c r="J75" s="271"/>
      <c r="K75" s="271"/>
      <c r="L75" s="271"/>
      <c r="M75" s="271"/>
      <c r="N75" s="271"/>
      <c r="O75" s="271"/>
      <c r="P75" s="271"/>
      <c r="Q75" s="271"/>
      <c r="R75" s="65"/>
      <c r="S75" s="20"/>
      <c r="T75" s="20"/>
      <c r="U75" s="20"/>
    </row>
    <row r="76" spans="1:21" ht="18" customHeight="1" x14ac:dyDescent="0.2">
      <c r="A76" s="308"/>
      <c r="B76" s="308"/>
      <c r="C76" s="270"/>
      <c r="D76" s="271"/>
      <c r="E76" s="271"/>
      <c r="F76" s="271"/>
      <c r="G76" s="271"/>
      <c r="H76" s="271"/>
      <c r="I76" s="271"/>
      <c r="J76" s="271"/>
      <c r="K76" s="271"/>
      <c r="L76" s="271"/>
      <c r="M76" s="271"/>
      <c r="N76" s="271"/>
      <c r="O76" s="271"/>
      <c r="P76" s="271"/>
      <c r="Q76" s="271"/>
      <c r="R76" s="65"/>
      <c r="S76" s="20"/>
      <c r="T76" s="20"/>
      <c r="U76" s="20"/>
    </row>
    <row r="77" spans="1:21" ht="18" customHeight="1" x14ac:dyDescent="0.2">
      <c r="A77" s="308"/>
      <c r="B77" s="308"/>
      <c r="C77" s="273"/>
      <c r="D77" s="274"/>
      <c r="E77" s="274"/>
      <c r="F77" s="274"/>
      <c r="G77" s="274"/>
      <c r="H77" s="274"/>
      <c r="I77" s="274"/>
      <c r="J77" s="274"/>
      <c r="K77" s="274"/>
      <c r="L77" s="274"/>
      <c r="M77" s="274"/>
      <c r="N77" s="274"/>
      <c r="O77" s="274"/>
      <c r="P77" s="274"/>
      <c r="Q77" s="274"/>
      <c r="R77" s="65"/>
      <c r="S77" s="20"/>
      <c r="T77" s="20"/>
      <c r="U77" s="20"/>
    </row>
    <row r="78" spans="1:21" x14ac:dyDescent="0.2">
      <c r="A78" s="21" t="s">
        <v>163</v>
      </c>
      <c r="B78" s="21" t="s">
        <v>164</v>
      </c>
      <c r="R78" s="34"/>
      <c r="S78" s="20"/>
      <c r="T78" s="20"/>
      <c r="U78" s="20"/>
    </row>
    <row r="79" spans="1:21" ht="14" customHeight="1" x14ac:dyDescent="0.2">
      <c r="A79" s="21" t="s">
        <v>161</v>
      </c>
      <c r="B79" s="376" t="s">
        <v>162</v>
      </c>
      <c r="C79" s="376"/>
      <c r="D79" s="376"/>
      <c r="E79" s="376"/>
      <c r="F79" s="376"/>
      <c r="G79" s="376"/>
      <c r="H79" s="376"/>
      <c r="I79" s="376"/>
      <c r="J79" s="376"/>
      <c r="K79" s="376"/>
      <c r="L79" s="376"/>
      <c r="M79" s="376"/>
      <c r="N79" s="376"/>
      <c r="O79" s="376"/>
      <c r="P79" s="376"/>
      <c r="Q79" s="376"/>
      <c r="R79" s="90"/>
      <c r="S79" s="20"/>
      <c r="T79" s="20"/>
      <c r="U79" s="20"/>
    </row>
    <row r="80" spans="1:21" x14ac:dyDescent="0.2">
      <c r="B80" s="376"/>
      <c r="C80" s="376"/>
      <c r="D80" s="376"/>
      <c r="E80" s="376"/>
      <c r="F80" s="376"/>
      <c r="G80" s="376"/>
      <c r="H80" s="376"/>
      <c r="I80" s="376"/>
      <c r="J80" s="376"/>
      <c r="K80" s="376"/>
      <c r="L80" s="376"/>
      <c r="M80" s="376"/>
      <c r="N80" s="376"/>
      <c r="O80" s="376"/>
      <c r="P80" s="376"/>
      <c r="Q80" s="376"/>
      <c r="R80" s="90"/>
      <c r="S80" s="20"/>
      <c r="T80" s="20"/>
      <c r="U80" s="20"/>
    </row>
    <row r="81" spans="1:21" x14ac:dyDescent="0.2">
      <c r="B81" s="376"/>
      <c r="C81" s="376"/>
      <c r="D81" s="376"/>
      <c r="E81" s="376"/>
      <c r="F81" s="376"/>
      <c r="G81" s="376"/>
      <c r="H81" s="376"/>
      <c r="I81" s="376"/>
      <c r="J81" s="376"/>
      <c r="K81" s="376"/>
      <c r="L81" s="376"/>
      <c r="M81" s="376"/>
      <c r="N81" s="376"/>
      <c r="O81" s="376"/>
      <c r="P81" s="376"/>
      <c r="Q81" s="376"/>
      <c r="R81" s="90"/>
      <c r="S81" s="20"/>
      <c r="T81" s="20"/>
      <c r="U81" s="20"/>
    </row>
    <row r="82" spans="1:21" x14ac:dyDescent="0.2">
      <c r="B82" s="376"/>
      <c r="C82" s="376"/>
      <c r="D82" s="376"/>
      <c r="E82" s="376"/>
      <c r="F82" s="376"/>
      <c r="G82" s="376"/>
      <c r="H82" s="376"/>
      <c r="I82" s="376"/>
      <c r="J82" s="376"/>
      <c r="K82" s="376"/>
      <c r="L82" s="376"/>
      <c r="M82" s="376"/>
      <c r="N82" s="376"/>
      <c r="O82" s="376"/>
      <c r="P82" s="376"/>
      <c r="Q82" s="376"/>
      <c r="R82" s="90"/>
      <c r="S82" s="20"/>
      <c r="T82" s="20"/>
      <c r="U82" s="20"/>
    </row>
    <row r="83" spans="1:21" ht="14" customHeight="1" x14ac:dyDescent="0.2">
      <c r="A83" s="21" t="s">
        <v>166</v>
      </c>
      <c r="B83" s="376" t="s">
        <v>173</v>
      </c>
      <c r="C83" s="376"/>
      <c r="D83" s="376"/>
      <c r="E83" s="376"/>
      <c r="F83" s="376"/>
      <c r="G83" s="376"/>
      <c r="H83" s="376"/>
      <c r="I83" s="376"/>
      <c r="J83" s="376"/>
      <c r="K83" s="376"/>
      <c r="L83" s="376"/>
      <c r="M83" s="376"/>
      <c r="N83" s="376"/>
      <c r="O83" s="376"/>
      <c r="P83" s="376"/>
      <c r="Q83" s="376"/>
      <c r="R83" s="91"/>
      <c r="S83" s="20"/>
      <c r="T83" s="20"/>
      <c r="U83" s="20"/>
    </row>
    <row r="84" spans="1:21" x14ac:dyDescent="0.2">
      <c r="B84" s="376"/>
      <c r="C84" s="376"/>
      <c r="D84" s="376"/>
      <c r="E84" s="376"/>
      <c r="F84" s="376"/>
      <c r="G84" s="376"/>
      <c r="H84" s="376"/>
      <c r="I84" s="376"/>
      <c r="J84" s="376"/>
      <c r="K84" s="376"/>
      <c r="L84" s="376"/>
      <c r="M84" s="376"/>
      <c r="N84" s="376"/>
      <c r="O84" s="376"/>
      <c r="P84" s="376"/>
      <c r="Q84" s="376"/>
      <c r="R84" s="91"/>
      <c r="S84" s="20"/>
      <c r="T84" s="20"/>
      <c r="U84" s="20"/>
    </row>
    <row r="85" spans="1:21" x14ac:dyDescent="0.2">
      <c r="B85" s="376"/>
      <c r="C85" s="376"/>
      <c r="D85" s="376"/>
      <c r="E85" s="376"/>
      <c r="F85" s="376"/>
      <c r="G85" s="376"/>
      <c r="H85" s="376"/>
      <c r="I85" s="376"/>
      <c r="J85" s="376"/>
      <c r="K85" s="376"/>
      <c r="L85" s="376"/>
      <c r="M85" s="376"/>
      <c r="N85" s="376"/>
      <c r="O85" s="376"/>
      <c r="P85" s="376"/>
      <c r="Q85" s="376"/>
      <c r="R85" s="91"/>
      <c r="S85" s="20"/>
      <c r="T85" s="20"/>
      <c r="U85" s="20"/>
    </row>
    <row r="86" spans="1:21" ht="14" customHeight="1" x14ac:dyDescent="0.2">
      <c r="A86" s="21" t="s">
        <v>167</v>
      </c>
      <c r="B86" s="376" t="s">
        <v>458</v>
      </c>
      <c r="C86" s="376"/>
      <c r="D86" s="376"/>
      <c r="E86" s="376"/>
      <c r="F86" s="376"/>
      <c r="G86" s="376"/>
      <c r="H86" s="376"/>
      <c r="I86" s="376"/>
      <c r="J86" s="376"/>
      <c r="K86" s="376"/>
      <c r="L86" s="376"/>
      <c r="M86" s="376"/>
      <c r="N86" s="376"/>
      <c r="O86" s="376"/>
      <c r="P86" s="376"/>
      <c r="Q86" s="376"/>
      <c r="R86" s="90"/>
      <c r="S86" s="20"/>
      <c r="T86" s="20"/>
      <c r="U86" s="20"/>
    </row>
    <row r="87" spans="1:21" x14ac:dyDescent="0.2">
      <c r="B87" s="376"/>
      <c r="C87" s="376"/>
      <c r="D87" s="376"/>
      <c r="E87" s="376"/>
      <c r="F87" s="376"/>
      <c r="G87" s="376"/>
      <c r="H87" s="376"/>
      <c r="I87" s="376"/>
      <c r="J87" s="376"/>
      <c r="K87" s="376"/>
      <c r="L87" s="376"/>
      <c r="M87" s="376"/>
      <c r="N87" s="376"/>
      <c r="O87" s="376"/>
      <c r="P87" s="376"/>
      <c r="Q87" s="376"/>
      <c r="R87" s="90"/>
      <c r="S87" s="20"/>
      <c r="T87" s="20"/>
      <c r="U87" s="20"/>
    </row>
    <row r="88" spans="1:21" ht="14" customHeight="1" x14ac:dyDescent="0.2">
      <c r="A88" s="21" t="s">
        <v>321</v>
      </c>
      <c r="B88" s="376" t="s">
        <v>168</v>
      </c>
      <c r="C88" s="376"/>
      <c r="D88" s="376"/>
      <c r="E88" s="376"/>
      <c r="F88" s="376"/>
      <c r="G88" s="376"/>
      <c r="H88" s="376"/>
      <c r="I88" s="376"/>
      <c r="J88" s="376"/>
      <c r="K88" s="376"/>
      <c r="L88" s="376"/>
      <c r="M88" s="376"/>
      <c r="N88" s="376"/>
      <c r="O88" s="376"/>
      <c r="P88" s="376"/>
      <c r="Q88" s="376"/>
      <c r="R88" s="90"/>
      <c r="S88" s="20"/>
      <c r="T88" s="20"/>
      <c r="U88" s="20"/>
    </row>
    <row r="89" spans="1:21" x14ac:dyDescent="0.2">
      <c r="B89" s="376"/>
      <c r="C89" s="376"/>
      <c r="D89" s="376"/>
      <c r="E89" s="376"/>
      <c r="F89" s="376"/>
      <c r="G89" s="376"/>
      <c r="H89" s="376"/>
      <c r="I89" s="376"/>
      <c r="J89" s="376"/>
      <c r="K89" s="376"/>
      <c r="L89" s="376"/>
      <c r="M89" s="376"/>
      <c r="N89" s="376"/>
      <c r="O89" s="376"/>
      <c r="P89" s="376"/>
      <c r="Q89" s="376"/>
      <c r="R89" s="90"/>
    </row>
    <row r="90" spans="1:21" x14ac:dyDescent="0.2">
      <c r="B90" s="376"/>
      <c r="C90" s="376"/>
      <c r="D90" s="376"/>
      <c r="E90" s="376"/>
      <c r="F90" s="376"/>
      <c r="G90" s="376"/>
      <c r="H90" s="376"/>
      <c r="I90" s="376"/>
      <c r="J90" s="376"/>
      <c r="K90" s="376"/>
      <c r="L90" s="376"/>
      <c r="M90" s="376"/>
      <c r="N90" s="376"/>
      <c r="O90" s="376"/>
      <c r="P90" s="376"/>
      <c r="Q90" s="376"/>
      <c r="R90" s="92"/>
    </row>
  </sheetData>
  <sheetProtection algorithmName="SHA-512" hashValue="gv/tyJhRafXmcIJQK/4Tl8UJ4+HZXyrAfPctsjbzOtmF0ATzjuRIpMh0nfpY3UsTtAmsZ7GcvLSKsrwuA2qoow==" saltValue="B/zRuH1JNJx2tRVrNNSHQQ==" spinCount="100000" sheet="1" formatCells="0" formatColumns="0" formatRows="0"/>
  <mergeCells count="125">
    <mergeCell ref="A44:B52"/>
    <mergeCell ref="C44:E47"/>
    <mergeCell ref="F44:M44"/>
    <mergeCell ref="J45:Q45"/>
    <mergeCell ref="B86:Q87"/>
    <mergeCell ref="B88:Q90"/>
    <mergeCell ref="H68:L69"/>
    <mergeCell ref="M68:Q69"/>
    <mergeCell ref="A71:B77"/>
    <mergeCell ref="C71:Q77"/>
    <mergeCell ref="B79:Q82"/>
    <mergeCell ref="B83:Q85"/>
    <mergeCell ref="M62:Q63"/>
    <mergeCell ref="C64:C69"/>
    <mergeCell ref="D64:D69"/>
    <mergeCell ref="E64:G65"/>
    <mergeCell ref="H64:L65"/>
    <mergeCell ref="M64:Q65"/>
    <mergeCell ref="E66:G67"/>
    <mergeCell ref="H66:L67"/>
    <mergeCell ref="M66:Q67"/>
    <mergeCell ref="E68:G69"/>
    <mergeCell ref="C58:C63"/>
    <mergeCell ref="D58:D63"/>
    <mergeCell ref="E62:G63"/>
    <mergeCell ref="H62:L63"/>
    <mergeCell ref="A54:E55"/>
    <mergeCell ref="F54:G54"/>
    <mergeCell ref="L54:P54"/>
    <mergeCell ref="F55:G55"/>
    <mergeCell ref="L55:P55"/>
    <mergeCell ref="A57:B69"/>
    <mergeCell ref="C57:D57"/>
    <mergeCell ref="E57:G57"/>
    <mergeCell ref="H57:L57"/>
    <mergeCell ref="M57:Q57"/>
    <mergeCell ref="E58:G59"/>
    <mergeCell ref="H58:L59"/>
    <mergeCell ref="M58:Q59"/>
    <mergeCell ref="E60:G61"/>
    <mergeCell ref="O49:P49"/>
    <mergeCell ref="H60:L61"/>
    <mergeCell ref="M60:Q61"/>
    <mergeCell ref="C51:E52"/>
    <mergeCell ref="F51:F52"/>
    <mergeCell ref="G51:H52"/>
    <mergeCell ref="I51:I52"/>
    <mergeCell ref="J51:J52"/>
    <mergeCell ref="K51:L52"/>
    <mergeCell ref="M51:M52"/>
    <mergeCell ref="N51:N52"/>
    <mergeCell ref="O51:P52"/>
    <mergeCell ref="Q51:Q52"/>
    <mergeCell ref="C32:C34"/>
    <mergeCell ref="D32:E34"/>
    <mergeCell ref="U32:U34"/>
    <mergeCell ref="C35:E37"/>
    <mergeCell ref="U35:U37"/>
    <mergeCell ref="T45:V45"/>
    <mergeCell ref="T49:V49"/>
    <mergeCell ref="C50:E50"/>
    <mergeCell ref="G50:H50"/>
    <mergeCell ref="K50:L50"/>
    <mergeCell ref="O50:P50"/>
    <mergeCell ref="T50:V50"/>
    <mergeCell ref="F46:I46"/>
    <mergeCell ref="J46:M46"/>
    <mergeCell ref="N46:Q46"/>
    <mergeCell ref="T47:V47"/>
    <mergeCell ref="C48:E48"/>
    <mergeCell ref="G48:H48"/>
    <mergeCell ref="K48:L48"/>
    <mergeCell ref="O48:P48"/>
    <mergeCell ref="T48:V48"/>
    <mergeCell ref="C49:E49"/>
    <mergeCell ref="G49:H49"/>
    <mergeCell ref="K49:L49"/>
    <mergeCell ref="A38:B42"/>
    <mergeCell ref="C38:E38"/>
    <mergeCell ref="F38:H38"/>
    <mergeCell ref="J38:L38"/>
    <mergeCell ref="N38:P38"/>
    <mergeCell ref="A21:B37"/>
    <mergeCell ref="C21:E22"/>
    <mergeCell ref="F21:M21"/>
    <mergeCell ref="T21:V22"/>
    <mergeCell ref="J22:Q22"/>
    <mergeCell ref="T38:U38"/>
    <mergeCell ref="C39:E41"/>
    <mergeCell ref="U39:U41"/>
    <mergeCell ref="C42:E42"/>
    <mergeCell ref="F42:Q42"/>
    <mergeCell ref="T25:V25"/>
    <mergeCell ref="C26:C28"/>
    <mergeCell ref="D26:E28"/>
    <mergeCell ref="U26:U28"/>
    <mergeCell ref="C29:C31"/>
    <mergeCell ref="D29:E31"/>
    <mergeCell ref="U29:U31"/>
    <mergeCell ref="F24:G24"/>
    <mergeCell ref="J24:K24"/>
    <mergeCell ref="N24:O24"/>
    <mergeCell ref="F25:I25"/>
    <mergeCell ref="J25:M25"/>
    <mergeCell ref="N25:Q25"/>
    <mergeCell ref="C23:E25"/>
    <mergeCell ref="F23:I23"/>
    <mergeCell ref="J23:M23"/>
    <mergeCell ref="N23:Q23"/>
    <mergeCell ref="T23:V23"/>
    <mergeCell ref="A3:B5"/>
    <mergeCell ref="C3:Q5"/>
    <mergeCell ref="A6:B8"/>
    <mergeCell ref="C6:Q8"/>
    <mergeCell ref="A9:B11"/>
    <mergeCell ref="C9:Q11"/>
    <mergeCell ref="A12:B19"/>
    <mergeCell ref="C12:C13"/>
    <mergeCell ref="D12:Q13"/>
    <mergeCell ref="C14:C15"/>
    <mergeCell ref="D14:Q15"/>
    <mergeCell ref="C16:C17"/>
    <mergeCell ref="D16:Q17"/>
    <mergeCell ref="C18:C19"/>
    <mergeCell ref="D18:Q19"/>
  </mergeCells>
  <phoneticPr fontId="6"/>
  <pageMargins left="0.7" right="0.7" top="0.75" bottom="0.75" header="0.3" footer="0.3"/>
  <pageSetup paperSize="9" scale="43" fitToHeight="0" orientation="portrait" r:id="rId1"/>
  <rowBreaks count="2" manualBreakCount="2">
    <brk id="43" max="23" man="1"/>
    <brk id="6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209550</xdr:colOff>
                    <xdr:row>11</xdr:row>
                    <xdr:rowOff>203200</xdr:rowOff>
                  </from>
                  <to>
                    <xdr:col>2</xdr:col>
                    <xdr:colOff>571500</xdr:colOff>
                    <xdr:row>12</xdr:row>
                    <xdr:rowOff>127000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209550</xdr:colOff>
                    <xdr:row>13</xdr:row>
                    <xdr:rowOff>190500</xdr:rowOff>
                  </from>
                  <to>
                    <xdr:col>2</xdr:col>
                    <xdr:colOff>571500</xdr:colOff>
                    <xdr:row>14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209550</xdr:colOff>
                    <xdr:row>15</xdr:row>
                    <xdr:rowOff>190500</xdr:rowOff>
                  </from>
                  <to>
                    <xdr:col>2</xdr:col>
                    <xdr:colOff>571500</xdr:colOff>
                    <xdr:row>16</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17</xdr:row>
                    <xdr:rowOff>196850</xdr:rowOff>
                  </from>
                  <to>
                    <xdr:col>2</xdr:col>
                    <xdr:colOff>571500</xdr:colOff>
                    <xdr:row>18</xdr:row>
                    <xdr:rowOff>120650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DFA7-4015-430C-9468-6D5FC935C7DA}">
  <sheetPr>
    <tabColor theme="7"/>
    <pageSetUpPr fitToPage="1"/>
  </sheetPr>
  <dimension ref="B1:AD92"/>
  <sheetViews>
    <sheetView view="pageBreakPreview" topLeftCell="A74" zoomScale="55" zoomScaleNormal="100" zoomScaleSheetLayoutView="55" workbookViewId="0">
      <selection activeCell="W12" sqref="W12"/>
    </sheetView>
  </sheetViews>
  <sheetFormatPr defaultColWidth="8.7265625" defaultRowHeight="18" x14ac:dyDescent="0.2"/>
  <cols>
    <col min="1" max="1" width="3.81640625" style="9" customWidth="1"/>
    <col min="2" max="2" width="4" style="9" customWidth="1"/>
    <col min="3" max="3" width="6.26953125" style="9" customWidth="1"/>
    <col min="4" max="4" width="5.453125" style="9" customWidth="1"/>
    <col min="5" max="5" width="7.26953125" style="9" customWidth="1"/>
    <col min="6" max="6" width="8.1796875" style="9" customWidth="1"/>
    <col min="7" max="7" width="12.81640625" style="9" customWidth="1"/>
    <col min="8" max="8" width="6.26953125" style="9" customWidth="1"/>
    <col min="9" max="10" width="12.81640625" style="9" customWidth="1"/>
    <col min="11" max="11" width="6.26953125" style="9" customWidth="1"/>
    <col min="12" max="12" width="12.81640625" style="9" customWidth="1"/>
    <col min="13" max="13" width="5.453125" style="9" customWidth="1"/>
    <col min="14" max="14" width="5.81640625" style="9" customWidth="1"/>
    <col min="15" max="15" width="13" style="9" customWidth="1"/>
    <col min="16" max="16" width="6.453125" style="9" customWidth="1"/>
    <col min="17" max="17" width="6.81640625" style="9" customWidth="1"/>
    <col min="18" max="18" width="15.54296875" style="9" customWidth="1"/>
    <col min="19" max="19" width="4.90625" style="210" customWidth="1"/>
    <col min="20" max="23" width="15.54296875" style="210" customWidth="1"/>
    <col min="24" max="24" width="4.7265625" style="9" customWidth="1"/>
    <col min="25" max="16384" width="8.7265625" style="9"/>
  </cols>
  <sheetData>
    <row r="1" spans="2:30" x14ac:dyDescent="0.2">
      <c r="B1" s="9" t="s">
        <v>452</v>
      </c>
    </row>
    <row r="2" spans="2:30" ht="29.5" thickBot="1" x14ac:dyDescent="0.25">
      <c r="B2" s="207" t="s">
        <v>213</v>
      </c>
      <c r="C2" s="207"/>
      <c r="D2" s="206"/>
      <c r="E2" s="205"/>
      <c r="F2" s="205"/>
      <c r="G2" s="205"/>
      <c r="H2" s="205"/>
      <c r="I2" s="205"/>
    </row>
    <row r="3" spans="2:30" ht="21.75" customHeight="1" thickBot="1" x14ac:dyDescent="0.25">
      <c r="B3" s="575" t="s">
        <v>208</v>
      </c>
      <c r="C3" s="576"/>
      <c r="D3" s="576"/>
      <c r="E3" s="576"/>
      <c r="F3" s="577"/>
      <c r="G3" s="581" t="s">
        <v>209</v>
      </c>
      <c r="H3" s="582"/>
      <c r="I3" s="582"/>
      <c r="J3" s="581" t="s">
        <v>243</v>
      </c>
      <c r="K3" s="582"/>
      <c r="L3" s="583"/>
      <c r="M3" s="584" t="s">
        <v>451</v>
      </c>
      <c r="N3" s="585"/>
      <c r="O3" s="586" t="s">
        <v>244</v>
      </c>
      <c r="P3" s="575" t="s">
        <v>245</v>
      </c>
      <c r="Q3" s="577"/>
      <c r="R3" s="588" t="s">
        <v>246</v>
      </c>
      <c r="S3" s="211"/>
      <c r="T3" s="211"/>
      <c r="U3" s="211"/>
      <c r="V3" s="211"/>
      <c r="W3" s="211"/>
      <c r="Y3" s="590"/>
      <c r="Z3" s="590"/>
      <c r="AA3" s="590"/>
      <c r="AB3" s="590"/>
      <c r="AC3" s="590"/>
      <c r="AD3" s="590"/>
    </row>
    <row r="4" spans="2:30" ht="26.5" thickBot="1" x14ac:dyDescent="0.25">
      <c r="B4" s="578"/>
      <c r="C4" s="579"/>
      <c r="D4" s="579"/>
      <c r="E4" s="579"/>
      <c r="F4" s="580"/>
      <c r="G4" s="202" t="s">
        <v>247</v>
      </c>
      <c r="H4" s="204" t="s">
        <v>210</v>
      </c>
      <c r="I4" s="203" t="s">
        <v>248</v>
      </c>
      <c r="J4" s="202" t="s">
        <v>249</v>
      </c>
      <c r="K4" s="201" t="s">
        <v>210</v>
      </c>
      <c r="L4" s="200" t="s">
        <v>250</v>
      </c>
      <c r="M4" s="199" t="s">
        <v>450</v>
      </c>
      <c r="N4" s="198" t="s">
        <v>210</v>
      </c>
      <c r="O4" s="587"/>
      <c r="P4" s="578"/>
      <c r="Q4" s="580"/>
      <c r="R4" s="589"/>
      <c r="S4" s="212"/>
      <c r="T4" s="212"/>
      <c r="U4" s="212"/>
      <c r="V4" s="212"/>
      <c r="W4" s="212"/>
      <c r="Y4" s="590"/>
      <c r="Z4" s="590"/>
      <c r="AA4" s="590"/>
      <c r="AB4" s="590"/>
      <c r="AC4" s="590"/>
      <c r="AD4" s="590"/>
    </row>
    <row r="5" spans="2:30" ht="18.75" customHeight="1" x14ac:dyDescent="0.2">
      <c r="B5" s="591" t="s">
        <v>449</v>
      </c>
      <c r="C5" s="595" t="s">
        <v>251</v>
      </c>
      <c r="D5" s="596"/>
      <c r="E5" s="596"/>
      <c r="F5" s="597"/>
      <c r="G5" s="196"/>
      <c r="H5" s="183" t="s">
        <v>211</v>
      </c>
      <c r="I5" s="197">
        <f t="shared" ref="I5:I38" si="0">G5*M5</f>
        <v>0</v>
      </c>
      <c r="J5" s="196"/>
      <c r="K5" s="191" t="s">
        <v>211</v>
      </c>
      <c r="L5" s="177">
        <f t="shared" ref="L5:L38" si="1">J5*M5</f>
        <v>0</v>
      </c>
      <c r="M5" s="179">
        <v>38.299999999999997</v>
      </c>
      <c r="N5" s="175" t="s">
        <v>212</v>
      </c>
      <c r="O5" s="195">
        <f t="shared" ref="O5:O38" si="2">+I5-L5</f>
        <v>0</v>
      </c>
      <c r="P5" s="598">
        <v>1.9E-2</v>
      </c>
      <c r="Q5" s="599"/>
      <c r="R5" s="194">
        <f>ROUND(O5*P5*44/12,0)</f>
        <v>0</v>
      </c>
      <c r="S5" s="213"/>
      <c r="T5" s="213"/>
      <c r="U5" s="213"/>
      <c r="V5" s="213"/>
      <c r="W5" s="213"/>
      <c r="Y5" s="244"/>
      <c r="Z5" s="244"/>
      <c r="AA5" s="244"/>
      <c r="AB5" s="244"/>
      <c r="AC5" s="244"/>
      <c r="AD5" s="244"/>
    </row>
    <row r="6" spans="2:30" x14ac:dyDescent="0.2">
      <c r="B6" s="592"/>
      <c r="C6" s="534" t="s">
        <v>252</v>
      </c>
      <c r="D6" s="535"/>
      <c r="E6" s="535"/>
      <c r="F6" s="536"/>
      <c r="G6" s="193"/>
      <c r="H6" s="182" t="s">
        <v>211</v>
      </c>
      <c r="I6" s="178">
        <f t="shared" si="0"/>
        <v>0</v>
      </c>
      <c r="J6" s="193"/>
      <c r="K6" s="180" t="s">
        <v>211</v>
      </c>
      <c r="L6" s="177">
        <f t="shared" si="1"/>
        <v>0</v>
      </c>
      <c r="M6" s="179">
        <v>34.799999999999997</v>
      </c>
      <c r="N6" s="175" t="s">
        <v>212</v>
      </c>
      <c r="O6" s="171">
        <f t="shared" si="2"/>
        <v>0</v>
      </c>
      <c r="P6" s="563">
        <v>1.83E-2</v>
      </c>
      <c r="Q6" s="564"/>
      <c r="R6" s="171">
        <f>ROUND(O6*P6*44/12,0)</f>
        <v>0</v>
      </c>
      <c r="S6" s="214"/>
      <c r="T6" s="214"/>
      <c r="U6" s="214"/>
      <c r="V6" s="214"/>
      <c r="W6" s="214"/>
      <c r="Y6" s="244"/>
      <c r="Z6" s="244"/>
      <c r="AA6" s="244"/>
      <c r="AB6" s="244"/>
      <c r="AC6" s="244"/>
      <c r="AD6" s="244"/>
    </row>
    <row r="7" spans="2:30" x14ac:dyDescent="0.2">
      <c r="B7" s="592"/>
      <c r="C7" s="492" t="s">
        <v>253</v>
      </c>
      <c r="D7" s="493"/>
      <c r="E7" s="493"/>
      <c r="F7" s="562"/>
      <c r="G7" s="193">
        <v>1000</v>
      </c>
      <c r="H7" s="182" t="s">
        <v>211</v>
      </c>
      <c r="I7" s="178">
        <f t="shared" si="0"/>
        <v>33400</v>
      </c>
      <c r="J7" s="193"/>
      <c r="K7" s="180" t="s">
        <v>211</v>
      </c>
      <c r="L7" s="177">
        <f t="shared" si="1"/>
        <v>0</v>
      </c>
      <c r="M7" s="179">
        <v>33.4</v>
      </c>
      <c r="N7" s="175" t="s">
        <v>212</v>
      </c>
      <c r="O7" s="171">
        <f t="shared" si="2"/>
        <v>33400</v>
      </c>
      <c r="P7" s="563">
        <v>1.8700000000000001E-2</v>
      </c>
      <c r="Q7" s="564"/>
      <c r="R7" s="171">
        <f>ROUND(O7*P7*44/12,0)</f>
        <v>2290</v>
      </c>
      <c r="S7" s="214"/>
      <c r="T7" s="214"/>
      <c r="U7" s="214"/>
      <c r="V7" s="214"/>
      <c r="W7" s="214"/>
      <c r="Y7" s="244"/>
      <c r="Z7" s="244"/>
      <c r="AA7" s="244"/>
      <c r="AB7" s="244"/>
      <c r="AC7" s="244"/>
      <c r="AD7" s="244"/>
    </row>
    <row r="8" spans="2:30" x14ac:dyDescent="0.2">
      <c r="B8" s="592"/>
      <c r="C8" s="492" t="s">
        <v>214</v>
      </c>
      <c r="D8" s="493"/>
      <c r="E8" s="493"/>
      <c r="F8" s="562"/>
      <c r="G8" s="193"/>
      <c r="H8" s="182" t="s">
        <v>211</v>
      </c>
      <c r="I8" s="178">
        <f t="shared" si="0"/>
        <v>0</v>
      </c>
      <c r="J8" s="193"/>
      <c r="K8" s="180" t="s">
        <v>211</v>
      </c>
      <c r="L8" s="177">
        <f t="shared" si="1"/>
        <v>0</v>
      </c>
      <c r="M8" s="179">
        <v>33.299999999999997</v>
      </c>
      <c r="N8" s="175" t="s">
        <v>212</v>
      </c>
      <c r="O8" s="171">
        <f t="shared" si="2"/>
        <v>0</v>
      </c>
      <c r="P8" s="563">
        <v>1.8599999999999998E-2</v>
      </c>
      <c r="Q8" s="564"/>
      <c r="R8" s="171">
        <f>ROUND(O8*P8*44/12,0)</f>
        <v>0</v>
      </c>
      <c r="S8" s="214"/>
      <c r="T8" s="214"/>
      <c r="U8" s="214"/>
      <c r="V8" s="214"/>
      <c r="W8" s="214"/>
    </row>
    <row r="9" spans="2:30" x14ac:dyDescent="0.2">
      <c r="B9" s="592"/>
      <c r="C9" s="534" t="s">
        <v>448</v>
      </c>
      <c r="D9" s="535"/>
      <c r="E9" s="535"/>
      <c r="F9" s="536"/>
      <c r="G9" s="193"/>
      <c r="H9" s="182" t="s">
        <v>211</v>
      </c>
      <c r="I9" s="178">
        <f t="shared" si="0"/>
        <v>0</v>
      </c>
      <c r="J9" s="193"/>
      <c r="K9" s="182" t="s">
        <v>211</v>
      </c>
      <c r="L9" s="177">
        <f t="shared" si="1"/>
        <v>0</v>
      </c>
      <c r="M9" s="179">
        <v>36.299999999999997</v>
      </c>
      <c r="N9" s="175" t="s">
        <v>212</v>
      </c>
      <c r="O9" s="171">
        <f t="shared" si="2"/>
        <v>0</v>
      </c>
      <c r="P9" s="547">
        <v>1.8599999999999998E-2</v>
      </c>
      <c r="Q9" s="548"/>
      <c r="R9" s="171"/>
      <c r="S9" s="214"/>
      <c r="T9" s="214"/>
      <c r="U9" s="214"/>
      <c r="V9" s="214"/>
      <c r="W9" s="214"/>
    </row>
    <row r="10" spans="2:30" x14ac:dyDescent="0.2">
      <c r="B10" s="592"/>
      <c r="C10" s="492" t="s">
        <v>215</v>
      </c>
      <c r="D10" s="493"/>
      <c r="E10" s="493"/>
      <c r="F10" s="562"/>
      <c r="G10" s="193"/>
      <c r="H10" s="182" t="s">
        <v>211</v>
      </c>
      <c r="I10" s="178">
        <f t="shared" si="0"/>
        <v>0</v>
      </c>
      <c r="J10" s="193"/>
      <c r="K10" s="180" t="s">
        <v>211</v>
      </c>
      <c r="L10" s="177">
        <f t="shared" si="1"/>
        <v>0</v>
      </c>
      <c r="M10" s="179">
        <v>36.5</v>
      </c>
      <c r="N10" s="175" t="s">
        <v>212</v>
      </c>
      <c r="O10" s="171">
        <f t="shared" si="2"/>
        <v>0</v>
      </c>
      <c r="P10" s="563">
        <v>1.8700000000000001E-2</v>
      </c>
      <c r="Q10" s="564"/>
      <c r="R10" s="171">
        <f t="shared" ref="R10:R19" si="3">ROUND(O10*P10*44/12,0)</f>
        <v>0</v>
      </c>
      <c r="S10" s="214"/>
      <c r="T10" s="214"/>
      <c r="U10" s="214"/>
      <c r="V10" s="214"/>
      <c r="W10" s="214"/>
    </row>
    <row r="11" spans="2:30" x14ac:dyDescent="0.2">
      <c r="B11" s="592"/>
      <c r="C11" s="492" t="s">
        <v>216</v>
      </c>
      <c r="D11" s="493"/>
      <c r="E11" s="493"/>
      <c r="F11" s="562"/>
      <c r="G11" s="193">
        <v>1000</v>
      </c>
      <c r="H11" s="182" t="s">
        <v>211</v>
      </c>
      <c r="I11" s="178">
        <f t="shared" si="0"/>
        <v>38000</v>
      </c>
      <c r="J11" s="193"/>
      <c r="K11" s="180" t="s">
        <v>211</v>
      </c>
      <c r="L11" s="177">
        <f t="shared" si="1"/>
        <v>0</v>
      </c>
      <c r="M11" s="176">
        <v>38</v>
      </c>
      <c r="N11" s="175" t="s">
        <v>212</v>
      </c>
      <c r="O11" s="171">
        <f t="shared" si="2"/>
        <v>38000</v>
      </c>
      <c r="P11" s="563">
        <v>1.8800000000000001E-2</v>
      </c>
      <c r="Q11" s="564"/>
      <c r="R11" s="171">
        <f t="shared" si="3"/>
        <v>2619</v>
      </c>
      <c r="S11" s="214"/>
      <c r="T11" s="214"/>
      <c r="U11" s="214"/>
      <c r="V11" s="214"/>
      <c r="W11" s="214"/>
    </row>
    <row r="12" spans="2:30" x14ac:dyDescent="0.2">
      <c r="B12" s="592"/>
      <c r="C12" s="492" t="s">
        <v>217</v>
      </c>
      <c r="D12" s="493"/>
      <c r="E12" s="493"/>
      <c r="F12" s="562"/>
      <c r="G12" s="181"/>
      <c r="H12" s="182" t="s">
        <v>211</v>
      </c>
      <c r="I12" s="178">
        <f t="shared" si="0"/>
        <v>0</v>
      </c>
      <c r="J12" s="181"/>
      <c r="K12" s="180" t="s">
        <v>211</v>
      </c>
      <c r="L12" s="177">
        <f t="shared" si="1"/>
        <v>0</v>
      </c>
      <c r="M12" s="179">
        <v>38.9</v>
      </c>
      <c r="N12" s="175" t="s">
        <v>212</v>
      </c>
      <c r="O12" s="171">
        <f t="shared" si="2"/>
        <v>0</v>
      </c>
      <c r="P12" s="563">
        <v>1.9300000000000001E-2</v>
      </c>
      <c r="Q12" s="564"/>
      <c r="R12" s="171">
        <f t="shared" si="3"/>
        <v>0</v>
      </c>
      <c r="S12" s="214"/>
      <c r="T12" s="214"/>
      <c r="U12" s="214"/>
      <c r="V12" s="214"/>
      <c r="W12" s="214"/>
    </row>
    <row r="13" spans="2:30" x14ac:dyDescent="0.2">
      <c r="B13" s="592"/>
      <c r="C13" s="492" t="s">
        <v>218</v>
      </c>
      <c r="D13" s="493"/>
      <c r="E13" s="493"/>
      <c r="F13" s="562"/>
      <c r="G13" s="181"/>
      <c r="H13" s="182" t="s">
        <v>211</v>
      </c>
      <c r="I13" s="178">
        <f t="shared" si="0"/>
        <v>0</v>
      </c>
      <c r="J13" s="181"/>
      <c r="K13" s="180" t="s">
        <v>211</v>
      </c>
      <c r="L13" s="177">
        <f t="shared" si="1"/>
        <v>0</v>
      </c>
      <c r="M13" s="179">
        <v>41.8</v>
      </c>
      <c r="N13" s="175" t="s">
        <v>212</v>
      </c>
      <c r="O13" s="171">
        <f t="shared" si="2"/>
        <v>0</v>
      </c>
      <c r="P13" s="563">
        <v>2.0199999999999999E-2</v>
      </c>
      <c r="Q13" s="564"/>
      <c r="R13" s="171">
        <f t="shared" si="3"/>
        <v>0</v>
      </c>
      <c r="S13" s="214"/>
      <c r="T13" s="214"/>
      <c r="U13" s="214"/>
      <c r="V13" s="214"/>
      <c r="W13" s="214"/>
    </row>
    <row r="14" spans="2:30" x14ac:dyDescent="0.2">
      <c r="B14" s="592"/>
      <c r="C14" s="492" t="s">
        <v>219</v>
      </c>
      <c r="D14" s="493"/>
      <c r="E14" s="493"/>
      <c r="F14" s="562"/>
      <c r="G14" s="181"/>
      <c r="H14" s="182" t="s">
        <v>19</v>
      </c>
      <c r="I14" s="178">
        <f t="shared" si="0"/>
        <v>0</v>
      </c>
      <c r="J14" s="181"/>
      <c r="K14" s="180" t="s">
        <v>19</v>
      </c>
      <c r="L14" s="177">
        <f t="shared" si="1"/>
        <v>0</v>
      </c>
      <c r="M14" s="176">
        <v>40</v>
      </c>
      <c r="N14" s="175" t="s">
        <v>220</v>
      </c>
      <c r="O14" s="171">
        <f t="shared" si="2"/>
        <v>0</v>
      </c>
      <c r="P14" s="563">
        <v>2.0400000000000001E-2</v>
      </c>
      <c r="Q14" s="564"/>
      <c r="R14" s="171">
        <f t="shared" si="3"/>
        <v>0</v>
      </c>
      <c r="S14" s="214"/>
      <c r="T14" s="214"/>
      <c r="U14" s="214"/>
      <c r="V14" s="214"/>
      <c r="W14" s="214"/>
    </row>
    <row r="15" spans="2:30" x14ac:dyDescent="0.2">
      <c r="B15" s="592"/>
      <c r="C15" s="492" t="s">
        <v>221</v>
      </c>
      <c r="D15" s="493"/>
      <c r="E15" s="493"/>
      <c r="F15" s="562"/>
      <c r="G15" s="181"/>
      <c r="H15" s="182" t="s">
        <v>19</v>
      </c>
      <c r="I15" s="178">
        <f t="shared" si="0"/>
        <v>0</v>
      </c>
      <c r="J15" s="181"/>
      <c r="K15" s="180" t="s">
        <v>19</v>
      </c>
      <c r="L15" s="177">
        <f t="shared" si="1"/>
        <v>0</v>
      </c>
      <c r="M15" s="179">
        <v>34.1</v>
      </c>
      <c r="N15" s="175" t="s">
        <v>220</v>
      </c>
      <c r="O15" s="171">
        <f t="shared" si="2"/>
        <v>0</v>
      </c>
      <c r="P15" s="563">
        <v>2.4500000000000001E-2</v>
      </c>
      <c r="Q15" s="564"/>
      <c r="R15" s="171">
        <f t="shared" si="3"/>
        <v>0</v>
      </c>
      <c r="S15" s="214"/>
      <c r="T15" s="214"/>
      <c r="U15" s="214"/>
      <c r="V15" s="214"/>
      <c r="W15" s="214"/>
    </row>
    <row r="16" spans="2:30" x14ac:dyDescent="0.2">
      <c r="B16" s="592"/>
      <c r="C16" s="492" t="s">
        <v>222</v>
      </c>
      <c r="D16" s="493"/>
      <c r="E16" s="495" t="s">
        <v>223</v>
      </c>
      <c r="F16" s="574"/>
      <c r="G16" s="168"/>
      <c r="H16" s="170" t="s">
        <v>19</v>
      </c>
      <c r="I16" s="178">
        <f t="shared" si="0"/>
        <v>0</v>
      </c>
      <c r="J16" s="168"/>
      <c r="K16" s="167" t="s">
        <v>19</v>
      </c>
      <c r="L16" s="177">
        <f t="shared" si="1"/>
        <v>0</v>
      </c>
      <c r="M16" s="179">
        <v>50.1</v>
      </c>
      <c r="N16" s="175" t="s">
        <v>220</v>
      </c>
      <c r="O16" s="171">
        <f t="shared" si="2"/>
        <v>0</v>
      </c>
      <c r="P16" s="563">
        <v>1.6299999999999999E-2</v>
      </c>
      <c r="Q16" s="564"/>
      <c r="R16" s="171">
        <f t="shared" si="3"/>
        <v>0</v>
      </c>
      <c r="S16" s="214"/>
      <c r="T16" s="214"/>
      <c r="U16" s="214"/>
      <c r="V16" s="214"/>
      <c r="W16" s="214"/>
    </row>
    <row r="17" spans="2:23" ht="19" x14ac:dyDescent="0.2">
      <c r="B17" s="592"/>
      <c r="C17" s="492"/>
      <c r="D17" s="493"/>
      <c r="E17" s="493" t="s">
        <v>224</v>
      </c>
      <c r="F17" s="562"/>
      <c r="G17" s="181"/>
      <c r="H17" s="182" t="s">
        <v>254</v>
      </c>
      <c r="I17" s="178">
        <f t="shared" si="0"/>
        <v>0</v>
      </c>
      <c r="J17" s="181"/>
      <c r="K17" s="180" t="s">
        <v>255</v>
      </c>
      <c r="L17" s="177">
        <f t="shared" si="1"/>
        <v>0</v>
      </c>
      <c r="M17" s="179">
        <v>46.1</v>
      </c>
      <c r="N17" s="175" t="s">
        <v>225</v>
      </c>
      <c r="O17" s="171">
        <f t="shared" si="2"/>
        <v>0</v>
      </c>
      <c r="P17" s="563">
        <v>1.44E-2</v>
      </c>
      <c r="Q17" s="564"/>
      <c r="R17" s="171">
        <f t="shared" si="3"/>
        <v>0</v>
      </c>
      <c r="S17" s="214"/>
      <c r="T17" s="214"/>
      <c r="U17" s="214"/>
      <c r="V17" s="214"/>
      <c r="W17" s="214"/>
    </row>
    <row r="18" spans="2:23" x14ac:dyDescent="0.2">
      <c r="B18" s="592"/>
      <c r="C18" s="549" t="s">
        <v>256</v>
      </c>
      <c r="D18" s="550"/>
      <c r="E18" s="493" t="s">
        <v>226</v>
      </c>
      <c r="F18" s="562"/>
      <c r="G18" s="181"/>
      <c r="H18" s="182" t="s">
        <v>19</v>
      </c>
      <c r="I18" s="178">
        <f t="shared" si="0"/>
        <v>0</v>
      </c>
      <c r="J18" s="181"/>
      <c r="K18" s="180" t="s">
        <v>19</v>
      </c>
      <c r="L18" s="177">
        <f t="shared" si="1"/>
        <v>0</v>
      </c>
      <c r="M18" s="179">
        <v>54.7</v>
      </c>
      <c r="N18" s="175" t="s">
        <v>220</v>
      </c>
      <c r="O18" s="171">
        <f t="shared" si="2"/>
        <v>0</v>
      </c>
      <c r="P18" s="563">
        <v>1.3899999999999999E-2</v>
      </c>
      <c r="Q18" s="564"/>
      <c r="R18" s="171">
        <f t="shared" si="3"/>
        <v>0</v>
      </c>
      <c r="S18" s="214"/>
      <c r="T18" s="214"/>
      <c r="U18" s="214"/>
      <c r="V18" s="214"/>
      <c r="W18" s="214"/>
    </row>
    <row r="19" spans="2:23" ht="19" x14ac:dyDescent="0.2">
      <c r="B19" s="592"/>
      <c r="C19" s="518"/>
      <c r="D19" s="565"/>
      <c r="E19" s="566" t="s">
        <v>227</v>
      </c>
      <c r="F19" s="567"/>
      <c r="G19" s="192"/>
      <c r="H19" s="183" t="s">
        <v>255</v>
      </c>
      <c r="I19" s="178">
        <f t="shared" si="0"/>
        <v>0</v>
      </c>
      <c r="J19" s="184"/>
      <c r="K19" s="191" t="s">
        <v>255</v>
      </c>
      <c r="L19" s="177">
        <f t="shared" si="1"/>
        <v>0</v>
      </c>
      <c r="M19" s="179">
        <v>38.4</v>
      </c>
      <c r="N19" s="175" t="s">
        <v>228</v>
      </c>
      <c r="O19" s="171">
        <f t="shared" si="2"/>
        <v>0</v>
      </c>
      <c r="P19" s="563">
        <v>1.3899999999999999E-2</v>
      </c>
      <c r="Q19" s="564"/>
      <c r="R19" s="171">
        <f t="shared" si="3"/>
        <v>0</v>
      </c>
      <c r="S19" s="214"/>
      <c r="T19" s="214"/>
      <c r="U19" s="214"/>
      <c r="V19" s="214"/>
      <c r="W19" s="214"/>
    </row>
    <row r="20" spans="2:23" x14ac:dyDescent="0.2">
      <c r="B20" s="592"/>
      <c r="C20" s="568" t="s">
        <v>229</v>
      </c>
      <c r="D20" s="569"/>
      <c r="E20" s="573" t="s">
        <v>447</v>
      </c>
      <c r="F20" s="536"/>
      <c r="G20" s="189"/>
      <c r="H20" s="170" t="s">
        <v>19</v>
      </c>
      <c r="I20" s="178">
        <f t="shared" si="0"/>
        <v>0</v>
      </c>
      <c r="J20" s="184"/>
      <c r="K20" s="170" t="s">
        <v>19</v>
      </c>
      <c r="L20" s="177">
        <f t="shared" si="1"/>
        <v>0</v>
      </c>
      <c r="M20" s="190">
        <v>28.7</v>
      </c>
      <c r="N20" s="175" t="s">
        <v>220</v>
      </c>
      <c r="O20" s="171">
        <f t="shared" si="2"/>
        <v>0</v>
      </c>
      <c r="P20" s="547">
        <v>2.46E-2</v>
      </c>
      <c r="Q20" s="548"/>
      <c r="R20" s="171"/>
      <c r="S20" s="214"/>
      <c r="T20" s="214"/>
      <c r="U20" s="214"/>
      <c r="V20" s="214"/>
      <c r="W20" s="214"/>
    </row>
    <row r="21" spans="2:23" x14ac:dyDescent="0.2">
      <c r="B21" s="592"/>
      <c r="C21" s="570"/>
      <c r="D21" s="571"/>
      <c r="E21" s="573" t="s">
        <v>446</v>
      </c>
      <c r="F21" s="536"/>
      <c r="G21" s="189"/>
      <c r="H21" s="170" t="s">
        <v>19</v>
      </c>
      <c r="I21" s="178">
        <f t="shared" si="0"/>
        <v>0</v>
      </c>
      <c r="J21" s="184"/>
      <c r="K21" s="170" t="s">
        <v>19</v>
      </c>
      <c r="L21" s="177">
        <f t="shared" si="1"/>
        <v>0</v>
      </c>
      <c r="M21" s="179">
        <v>28.9</v>
      </c>
      <c r="N21" s="175" t="s">
        <v>220</v>
      </c>
      <c r="O21" s="171">
        <f t="shared" si="2"/>
        <v>0</v>
      </c>
      <c r="P21" s="547">
        <v>2.4500000000000001E-2</v>
      </c>
      <c r="Q21" s="548"/>
      <c r="R21" s="171"/>
      <c r="S21" s="214"/>
      <c r="T21" s="214"/>
      <c r="U21" s="214"/>
      <c r="V21" s="214"/>
      <c r="W21" s="214"/>
    </row>
    <row r="22" spans="2:23" x14ac:dyDescent="0.2">
      <c r="B22" s="592"/>
      <c r="C22" s="570"/>
      <c r="D22" s="571"/>
      <c r="E22" s="500" t="s">
        <v>445</v>
      </c>
      <c r="F22" s="501"/>
      <c r="G22" s="188"/>
      <c r="H22" s="170" t="s">
        <v>19</v>
      </c>
      <c r="I22" s="178">
        <f t="shared" si="0"/>
        <v>0</v>
      </c>
      <c r="J22" s="184"/>
      <c r="K22" s="170" t="s">
        <v>19</v>
      </c>
      <c r="L22" s="177">
        <f t="shared" si="1"/>
        <v>0</v>
      </c>
      <c r="M22" s="179">
        <v>28.3</v>
      </c>
      <c r="N22" s="175" t="s">
        <v>220</v>
      </c>
      <c r="O22" s="171">
        <f t="shared" si="2"/>
        <v>0</v>
      </c>
      <c r="P22" s="547">
        <v>2.5100000000000001E-2</v>
      </c>
      <c r="Q22" s="548"/>
      <c r="R22" s="171"/>
      <c r="S22" s="214"/>
      <c r="T22" s="214"/>
      <c r="U22" s="214"/>
      <c r="V22" s="214"/>
      <c r="W22" s="214"/>
    </row>
    <row r="23" spans="2:23" x14ac:dyDescent="0.2">
      <c r="B23" s="592"/>
      <c r="C23" s="570"/>
      <c r="D23" s="571"/>
      <c r="E23" s="495" t="s">
        <v>444</v>
      </c>
      <c r="F23" s="574"/>
      <c r="G23" s="187"/>
      <c r="H23" s="170" t="s">
        <v>19</v>
      </c>
      <c r="I23" s="178">
        <f t="shared" si="0"/>
        <v>0</v>
      </c>
      <c r="J23" s="181"/>
      <c r="K23" s="180" t="s">
        <v>19</v>
      </c>
      <c r="L23" s="177">
        <f t="shared" si="1"/>
        <v>0</v>
      </c>
      <c r="M23" s="179">
        <v>26.1</v>
      </c>
      <c r="N23" s="175" t="s">
        <v>220</v>
      </c>
      <c r="O23" s="171">
        <f t="shared" si="2"/>
        <v>0</v>
      </c>
      <c r="P23" s="563">
        <v>2.4299999999999999E-2</v>
      </c>
      <c r="Q23" s="564"/>
      <c r="R23" s="171">
        <f t="shared" ref="R23:R38" si="4">ROUND(O23*P23*44/12,0)</f>
        <v>0</v>
      </c>
      <c r="S23" s="214"/>
      <c r="T23" s="214"/>
      <c r="U23" s="214"/>
      <c r="V23" s="214"/>
      <c r="W23" s="214"/>
    </row>
    <row r="24" spans="2:23" x14ac:dyDescent="0.2">
      <c r="B24" s="592"/>
      <c r="C24" s="570"/>
      <c r="D24" s="571"/>
      <c r="E24" s="493" t="s">
        <v>443</v>
      </c>
      <c r="F24" s="562"/>
      <c r="G24" s="181"/>
      <c r="H24" s="182" t="s">
        <v>19</v>
      </c>
      <c r="I24" s="178">
        <f t="shared" si="0"/>
        <v>0</v>
      </c>
      <c r="J24" s="186"/>
      <c r="K24" s="185" t="s">
        <v>19</v>
      </c>
      <c r="L24" s="177">
        <f t="shared" si="1"/>
        <v>0</v>
      </c>
      <c r="M24" s="179">
        <v>24.2</v>
      </c>
      <c r="N24" s="175" t="s">
        <v>220</v>
      </c>
      <c r="O24" s="171">
        <f t="shared" si="2"/>
        <v>0</v>
      </c>
      <c r="P24" s="563">
        <v>2.4199999999999999E-2</v>
      </c>
      <c r="Q24" s="564"/>
      <c r="R24" s="171">
        <f t="shared" si="4"/>
        <v>0</v>
      </c>
      <c r="S24" s="214"/>
      <c r="T24" s="214"/>
      <c r="U24" s="214"/>
      <c r="V24" s="214"/>
      <c r="W24" s="214"/>
    </row>
    <row r="25" spans="2:23" x14ac:dyDescent="0.2">
      <c r="B25" s="592"/>
      <c r="C25" s="510"/>
      <c r="D25" s="572"/>
      <c r="E25" s="566" t="s">
        <v>442</v>
      </c>
      <c r="F25" s="567"/>
      <c r="G25" s="184"/>
      <c r="H25" s="183" t="s">
        <v>19</v>
      </c>
      <c r="I25" s="178">
        <f t="shared" si="0"/>
        <v>0</v>
      </c>
      <c r="J25" s="181"/>
      <c r="K25" s="180" t="s">
        <v>19</v>
      </c>
      <c r="L25" s="177">
        <f t="shared" si="1"/>
        <v>0</v>
      </c>
      <c r="M25" s="179">
        <v>27.8</v>
      </c>
      <c r="N25" s="175" t="s">
        <v>220</v>
      </c>
      <c r="O25" s="171">
        <f t="shared" si="2"/>
        <v>0</v>
      </c>
      <c r="P25" s="563">
        <v>2.5899999999999999E-2</v>
      </c>
      <c r="Q25" s="564"/>
      <c r="R25" s="171">
        <f t="shared" si="4"/>
        <v>0</v>
      </c>
      <c r="S25" s="214"/>
      <c r="T25" s="214"/>
      <c r="U25" s="214"/>
      <c r="V25" s="214"/>
      <c r="W25" s="214"/>
    </row>
    <row r="26" spans="2:23" x14ac:dyDescent="0.2">
      <c r="B26" s="592"/>
      <c r="C26" s="492" t="s">
        <v>230</v>
      </c>
      <c r="D26" s="493"/>
      <c r="E26" s="493"/>
      <c r="F26" s="562"/>
      <c r="G26" s="181"/>
      <c r="H26" s="182" t="s">
        <v>19</v>
      </c>
      <c r="I26" s="178">
        <f t="shared" si="0"/>
        <v>0</v>
      </c>
      <c r="J26" s="181"/>
      <c r="K26" s="180" t="s">
        <v>19</v>
      </c>
      <c r="L26" s="177">
        <f t="shared" si="1"/>
        <v>0</v>
      </c>
      <c r="M26" s="176">
        <v>29</v>
      </c>
      <c r="N26" s="175" t="s">
        <v>220</v>
      </c>
      <c r="O26" s="171">
        <f t="shared" si="2"/>
        <v>0</v>
      </c>
      <c r="P26" s="563">
        <v>2.9899999999999999E-2</v>
      </c>
      <c r="Q26" s="564"/>
      <c r="R26" s="171">
        <f t="shared" si="4"/>
        <v>0</v>
      </c>
      <c r="S26" s="214"/>
      <c r="T26" s="214"/>
      <c r="U26" s="214"/>
      <c r="V26" s="214"/>
      <c r="W26" s="214"/>
    </row>
    <row r="27" spans="2:23" x14ac:dyDescent="0.2">
      <c r="B27" s="592"/>
      <c r="C27" s="492" t="s">
        <v>231</v>
      </c>
      <c r="D27" s="493"/>
      <c r="E27" s="493"/>
      <c r="F27" s="562"/>
      <c r="G27" s="181"/>
      <c r="H27" s="182" t="s">
        <v>19</v>
      </c>
      <c r="I27" s="178">
        <f t="shared" si="0"/>
        <v>0</v>
      </c>
      <c r="J27" s="181"/>
      <c r="K27" s="180" t="s">
        <v>19</v>
      </c>
      <c r="L27" s="177">
        <f t="shared" si="1"/>
        <v>0</v>
      </c>
      <c r="M27" s="179">
        <v>37.299999999999997</v>
      </c>
      <c r="N27" s="175" t="s">
        <v>220</v>
      </c>
      <c r="O27" s="171">
        <f t="shared" si="2"/>
        <v>0</v>
      </c>
      <c r="P27" s="563">
        <v>2.0899999999999998E-2</v>
      </c>
      <c r="Q27" s="564"/>
      <c r="R27" s="171">
        <f t="shared" si="4"/>
        <v>0</v>
      </c>
      <c r="S27" s="214"/>
      <c r="T27" s="214"/>
      <c r="U27" s="214"/>
      <c r="V27" s="214"/>
      <c r="W27" s="214"/>
    </row>
    <row r="28" spans="2:23" ht="19" x14ac:dyDescent="0.2">
      <c r="B28" s="592"/>
      <c r="C28" s="492" t="s">
        <v>232</v>
      </c>
      <c r="D28" s="493"/>
      <c r="E28" s="493"/>
      <c r="F28" s="562"/>
      <c r="G28" s="181"/>
      <c r="H28" s="182" t="s">
        <v>255</v>
      </c>
      <c r="I28" s="178">
        <f t="shared" si="0"/>
        <v>0</v>
      </c>
      <c r="J28" s="181"/>
      <c r="K28" s="180" t="s">
        <v>255</v>
      </c>
      <c r="L28" s="177">
        <f t="shared" si="1"/>
        <v>0</v>
      </c>
      <c r="M28" s="179">
        <v>18.399999999999999</v>
      </c>
      <c r="N28" s="175" t="s">
        <v>228</v>
      </c>
      <c r="O28" s="171">
        <f t="shared" si="2"/>
        <v>0</v>
      </c>
      <c r="P28" s="563">
        <v>1.09E-2</v>
      </c>
      <c r="Q28" s="564"/>
      <c r="R28" s="171">
        <f t="shared" si="4"/>
        <v>0</v>
      </c>
      <c r="S28" s="214"/>
      <c r="T28" s="214"/>
      <c r="U28" s="214"/>
      <c r="V28" s="214"/>
      <c r="W28" s="214"/>
    </row>
    <row r="29" spans="2:23" ht="19" x14ac:dyDescent="0.2">
      <c r="B29" s="592"/>
      <c r="C29" s="492" t="s">
        <v>233</v>
      </c>
      <c r="D29" s="493"/>
      <c r="E29" s="493"/>
      <c r="F29" s="562"/>
      <c r="G29" s="181"/>
      <c r="H29" s="182" t="s">
        <v>255</v>
      </c>
      <c r="I29" s="178">
        <f t="shared" si="0"/>
        <v>0</v>
      </c>
      <c r="J29" s="181"/>
      <c r="K29" s="180" t="s">
        <v>255</v>
      </c>
      <c r="L29" s="177">
        <f t="shared" si="1"/>
        <v>0</v>
      </c>
      <c r="M29" s="179">
        <v>3.23</v>
      </c>
      <c r="N29" s="175" t="s">
        <v>228</v>
      </c>
      <c r="O29" s="171">
        <f t="shared" si="2"/>
        <v>0</v>
      </c>
      <c r="P29" s="563">
        <v>2.64E-2</v>
      </c>
      <c r="Q29" s="564"/>
      <c r="R29" s="171">
        <f t="shared" si="4"/>
        <v>0</v>
      </c>
      <c r="S29" s="214"/>
      <c r="T29" s="214"/>
      <c r="U29" s="214"/>
      <c r="V29" s="214"/>
      <c r="W29" s="214"/>
    </row>
    <row r="30" spans="2:23" ht="19" x14ac:dyDescent="0.2">
      <c r="B30" s="592"/>
      <c r="C30" s="534" t="s">
        <v>441</v>
      </c>
      <c r="D30" s="535"/>
      <c r="E30" s="535"/>
      <c r="F30" s="536"/>
      <c r="G30" s="181"/>
      <c r="H30" s="182" t="s">
        <v>255</v>
      </c>
      <c r="I30" s="178">
        <f t="shared" si="0"/>
        <v>0</v>
      </c>
      <c r="J30" s="181"/>
      <c r="K30" s="182" t="s">
        <v>255</v>
      </c>
      <c r="L30" s="177">
        <f t="shared" si="1"/>
        <v>0</v>
      </c>
      <c r="M30" s="179">
        <v>3.45</v>
      </c>
      <c r="N30" s="175" t="s">
        <v>228</v>
      </c>
      <c r="O30" s="171">
        <f t="shared" si="2"/>
        <v>0</v>
      </c>
      <c r="P30" s="563">
        <v>2.64E-2</v>
      </c>
      <c r="Q30" s="564"/>
      <c r="R30" s="171">
        <f t="shared" si="4"/>
        <v>0</v>
      </c>
      <c r="S30" s="214"/>
      <c r="T30" s="214"/>
      <c r="U30" s="214"/>
      <c r="V30" s="214"/>
      <c r="W30" s="214"/>
    </row>
    <row r="31" spans="2:23" ht="19" x14ac:dyDescent="0.2">
      <c r="B31" s="592"/>
      <c r="C31" s="492" t="s">
        <v>234</v>
      </c>
      <c r="D31" s="493"/>
      <c r="E31" s="493"/>
      <c r="F31" s="562"/>
      <c r="G31" s="181"/>
      <c r="H31" s="182" t="s">
        <v>255</v>
      </c>
      <c r="I31" s="178">
        <f t="shared" si="0"/>
        <v>0</v>
      </c>
      <c r="J31" s="181"/>
      <c r="K31" s="180" t="s">
        <v>255</v>
      </c>
      <c r="L31" s="177">
        <f t="shared" si="1"/>
        <v>0</v>
      </c>
      <c r="M31" s="179">
        <v>7.53</v>
      </c>
      <c r="N31" s="175" t="s">
        <v>228</v>
      </c>
      <c r="O31" s="171">
        <f t="shared" si="2"/>
        <v>0</v>
      </c>
      <c r="P31" s="563">
        <v>4.2000000000000003E-2</v>
      </c>
      <c r="Q31" s="564"/>
      <c r="R31" s="171">
        <f t="shared" si="4"/>
        <v>0</v>
      </c>
      <c r="S31" s="214"/>
      <c r="T31" s="214"/>
      <c r="U31" s="214"/>
      <c r="V31" s="214"/>
      <c r="W31" s="214"/>
    </row>
    <row r="32" spans="2:23" x14ac:dyDescent="0.2">
      <c r="B32" s="592"/>
      <c r="C32" s="544" t="s">
        <v>440</v>
      </c>
      <c r="D32" s="545"/>
      <c r="E32" s="545"/>
      <c r="F32" s="546"/>
      <c r="G32" s="168"/>
      <c r="H32" s="170" t="s">
        <v>302</v>
      </c>
      <c r="I32" s="178">
        <f t="shared" si="0"/>
        <v>0</v>
      </c>
      <c r="J32" s="168"/>
      <c r="K32" s="167" t="s">
        <v>302</v>
      </c>
      <c r="L32" s="177">
        <f t="shared" si="1"/>
        <v>0</v>
      </c>
      <c r="M32" s="176">
        <v>18</v>
      </c>
      <c r="N32" s="175" t="s">
        <v>220</v>
      </c>
      <c r="O32" s="171">
        <f t="shared" si="2"/>
        <v>0</v>
      </c>
      <c r="P32" s="547">
        <v>1.6199999999999999E-2</v>
      </c>
      <c r="Q32" s="548"/>
      <c r="R32" s="171">
        <f t="shared" si="4"/>
        <v>0</v>
      </c>
      <c r="S32" s="214"/>
      <c r="T32" s="214"/>
      <c r="U32" s="214"/>
      <c r="V32" s="214"/>
      <c r="W32" s="214"/>
    </row>
    <row r="33" spans="2:23" x14ac:dyDescent="0.2">
      <c r="B33" s="592"/>
      <c r="C33" s="544" t="s">
        <v>439</v>
      </c>
      <c r="D33" s="545"/>
      <c r="E33" s="545"/>
      <c r="F33" s="546"/>
      <c r="G33" s="168"/>
      <c r="H33" s="170" t="s">
        <v>302</v>
      </c>
      <c r="I33" s="178">
        <f t="shared" si="0"/>
        <v>0</v>
      </c>
      <c r="J33" s="168"/>
      <c r="K33" s="167" t="s">
        <v>302</v>
      </c>
      <c r="L33" s="177">
        <f t="shared" si="1"/>
        <v>0</v>
      </c>
      <c r="M33" s="179">
        <v>26.9</v>
      </c>
      <c r="N33" s="175" t="s">
        <v>220</v>
      </c>
      <c r="O33" s="171">
        <f t="shared" si="2"/>
        <v>0</v>
      </c>
      <c r="P33" s="547">
        <v>1.66E-2</v>
      </c>
      <c r="Q33" s="548"/>
      <c r="R33" s="171">
        <f t="shared" si="4"/>
        <v>0</v>
      </c>
      <c r="S33" s="214"/>
      <c r="T33" s="214"/>
      <c r="U33" s="214"/>
      <c r="V33" s="214"/>
      <c r="W33" s="214"/>
    </row>
    <row r="34" spans="2:23" x14ac:dyDescent="0.2">
      <c r="B34" s="592"/>
      <c r="C34" s="544" t="s">
        <v>438</v>
      </c>
      <c r="D34" s="545"/>
      <c r="E34" s="545"/>
      <c r="F34" s="546"/>
      <c r="G34" s="168"/>
      <c r="H34" s="170" t="s">
        <v>302</v>
      </c>
      <c r="I34" s="178">
        <f t="shared" si="0"/>
        <v>0</v>
      </c>
      <c r="J34" s="168"/>
      <c r="K34" s="167" t="s">
        <v>302</v>
      </c>
      <c r="L34" s="177">
        <f t="shared" si="1"/>
        <v>0</v>
      </c>
      <c r="M34" s="179">
        <v>33.200000000000003</v>
      </c>
      <c r="N34" s="175" t="s">
        <v>220</v>
      </c>
      <c r="O34" s="171">
        <f t="shared" si="2"/>
        <v>0</v>
      </c>
      <c r="P34" s="547">
        <v>1.35E-2</v>
      </c>
      <c r="Q34" s="548"/>
      <c r="R34" s="171">
        <f t="shared" si="4"/>
        <v>0</v>
      </c>
      <c r="S34" s="214"/>
      <c r="T34" s="214"/>
      <c r="U34" s="214"/>
      <c r="V34" s="214"/>
      <c r="W34" s="214"/>
    </row>
    <row r="35" spans="2:23" x14ac:dyDescent="0.2">
      <c r="B35" s="592"/>
      <c r="C35" s="544" t="s">
        <v>437</v>
      </c>
      <c r="D35" s="545"/>
      <c r="E35" s="545"/>
      <c r="F35" s="546"/>
      <c r="G35" s="168"/>
      <c r="H35" s="170" t="s">
        <v>302</v>
      </c>
      <c r="I35" s="178">
        <f t="shared" si="0"/>
        <v>0</v>
      </c>
      <c r="J35" s="168"/>
      <c r="K35" s="167" t="s">
        <v>302</v>
      </c>
      <c r="L35" s="177">
        <f t="shared" si="1"/>
        <v>0</v>
      </c>
      <c r="M35" s="179">
        <v>29.3</v>
      </c>
      <c r="N35" s="175" t="s">
        <v>220</v>
      </c>
      <c r="O35" s="171">
        <f t="shared" si="2"/>
        <v>0</v>
      </c>
      <c r="P35" s="547">
        <v>2.5700000000000001E-2</v>
      </c>
      <c r="Q35" s="548"/>
      <c r="R35" s="171">
        <f t="shared" si="4"/>
        <v>0</v>
      </c>
      <c r="S35" s="214"/>
      <c r="T35" s="214"/>
      <c r="U35" s="214"/>
      <c r="V35" s="214"/>
      <c r="W35" s="214"/>
    </row>
    <row r="36" spans="2:23" x14ac:dyDescent="0.2">
      <c r="B36" s="592"/>
      <c r="C36" s="544" t="s">
        <v>436</v>
      </c>
      <c r="D36" s="545"/>
      <c r="E36" s="545"/>
      <c r="F36" s="546"/>
      <c r="G36" s="168"/>
      <c r="H36" s="170" t="s">
        <v>302</v>
      </c>
      <c r="I36" s="178">
        <f t="shared" si="0"/>
        <v>0</v>
      </c>
      <c r="J36" s="168"/>
      <c r="K36" s="167" t="s">
        <v>302</v>
      </c>
      <c r="L36" s="177">
        <f t="shared" si="1"/>
        <v>0</v>
      </c>
      <c r="M36" s="179">
        <v>29.3</v>
      </c>
      <c r="N36" s="175" t="s">
        <v>220</v>
      </c>
      <c r="O36" s="171">
        <f t="shared" si="2"/>
        <v>0</v>
      </c>
      <c r="P36" s="547">
        <v>2.3900000000000001E-2</v>
      </c>
      <c r="Q36" s="548"/>
      <c r="R36" s="171">
        <f t="shared" si="4"/>
        <v>0</v>
      </c>
      <c r="S36" s="214"/>
      <c r="T36" s="214"/>
      <c r="U36" s="214"/>
      <c r="V36" s="214"/>
      <c r="W36" s="214"/>
    </row>
    <row r="37" spans="2:23" ht="44.5" customHeight="1" x14ac:dyDescent="0.2">
      <c r="B37" s="592"/>
      <c r="C37" s="544" t="s">
        <v>435</v>
      </c>
      <c r="D37" s="545"/>
      <c r="E37" s="545"/>
      <c r="F37" s="546"/>
      <c r="G37" s="168"/>
      <c r="H37" s="170" t="s">
        <v>433</v>
      </c>
      <c r="I37" s="178">
        <f t="shared" si="0"/>
        <v>0</v>
      </c>
      <c r="J37" s="168"/>
      <c r="K37" s="167" t="s">
        <v>433</v>
      </c>
      <c r="L37" s="177">
        <f t="shared" si="1"/>
        <v>0</v>
      </c>
      <c r="M37" s="179">
        <v>40.200000000000003</v>
      </c>
      <c r="N37" s="175" t="s">
        <v>432</v>
      </c>
      <c r="O37" s="171">
        <f t="shared" si="2"/>
        <v>0</v>
      </c>
      <c r="P37" s="547">
        <v>1.7899999999999999E-2</v>
      </c>
      <c r="Q37" s="548"/>
      <c r="R37" s="171">
        <f t="shared" si="4"/>
        <v>0</v>
      </c>
      <c r="S37" s="214"/>
      <c r="T37" s="214"/>
      <c r="U37" s="214"/>
      <c r="V37" s="214"/>
      <c r="W37" s="214"/>
    </row>
    <row r="38" spans="2:23" ht="25" customHeight="1" x14ac:dyDescent="0.2">
      <c r="B38" s="592"/>
      <c r="C38" s="544" t="s">
        <v>434</v>
      </c>
      <c r="D38" s="545"/>
      <c r="E38" s="545"/>
      <c r="F38" s="546"/>
      <c r="G38" s="168"/>
      <c r="H38" s="170" t="s">
        <v>433</v>
      </c>
      <c r="I38" s="178">
        <f t="shared" si="0"/>
        <v>0</v>
      </c>
      <c r="J38" s="168"/>
      <c r="K38" s="167" t="s">
        <v>433</v>
      </c>
      <c r="L38" s="177">
        <f t="shared" si="1"/>
        <v>0</v>
      </c>
      <c r="M38" s="176">
        <v>38</v>
      </c>
      <c r="N38" s="175" t="s">
        <v>432</v>
      </c>
      <c r="O38" s="171">
        <f t="shared" si="2"/>
        <v>0</v>
      </c>
      <c r="P38" s="547">
        <v>1.8800000000000001E-2</v>
      </c>
      <c r="Q38" s="548"/>
      <c r="R38" s="171">
        <f t="shared" si="4"/>
        <v>0</v>
      </c>
      <c r="S38" s="214"/>
      <c r="T38" s="214"/>
      <c r="U38" s="214"/>
      <c r="V38" s="214"/>
      <c r="W38" s="214"/>
    </row>
    <row r="39" spans="2:23" ht="18.649999999999999" customHeight="1" x14ac:dyDescent="0.2">
      <c r="B39" s="592"/>
      <c r="C39" s="549" t="s">
        <v>431</v>
      </c>
      <c r="D39" s="550"/>
      <c r="E39" s="498" t="s">
        <v>257</v>
      </c>
      <c r="F39" s="499"/>
      <c r="G39" s="553"/>
      <c r="H39" s="555" t="s">
        <v>255</v>
      </c>
      <c r="I39" s="151"/>
      <c r="J39" s="553"/>
      <c r="K39" s="557" t="s">
        <v>255</v>
      </c>
      <c r="L39" s="148"/>
      <c r="M39" s="148"/>
      <c r="N39" s="174"/>
      <c r="O39" s="559">
        <f>G39-J39</f>
        <v>0</v>
      </c>
      <c r="P39" s="173" t="s">
        <v>430</v>
      </c>
      <c r="Q39" s="172"/>
      <c r="R39" s="171">
        <f>ROUND(O39*Q39,0)</f>
        <v>0</v>
      </c>
      <c r="S39" s="214"/>
      <c r="T39" s="214"/>
      <c r="U39" s="214"/>
      <c r="V39" s="214"/>
      <c r="W39" s="214"/>
    </row>
    <row r="40" spans="2:23" ht="18.649999999999999" customHeight="1" x14ac:dyDescent="0.2">
      <c r="B40" s="592"/>
      <c r="C40" s="551"/>
      <c r="D40" s="552"/>
      <c r="E40" s="500"/>
      <c r="F40" s="501"/>
      <c r="G40" s="554"/>
      <c r="H40" s="556"/>
      <c r="I40" s="151"/>
      <c r="J40" s="554"/>
      <c r="K40" s="558"/>
      <c r="L40" s="148"/>
      <c r="M40" s="148"/>
      <c r="N40" s="174"/>
      <c r="O40" s="559"/>
      <c r="P40" s="173" t="s">
        <v>429</v>
      </c>
      <c r="Q40" s="172"/>
      <c r="R40" s="171">
        <f>ROUND(O39*Q40,0)</f>
        <v>0</v>
      </c>
      <c r="S40" s="214"/>
      <c r="T40" s="214"/>
      <c r="U40" s="214"/>
      <c r="V40" s="214"/>
      <c r="W40" s="214"/>
    </row>
    <row r="41" spans="2:23" ht="18.5" thickBot="1" x14ac:dyDescent="0.25">
      <c r="B41" s="592"/>
      <c r="C41" s="551"/>
      <c r="D41" s="552"/>
      <c r="E41" s="498" t="s">
        <v>428</v>
      </c>
      <c r="F41" s="499" t="e">
        <v>#REF!</v>
      </c>
      <c r="G41" s="168"/>
      <c r="H41" s="170" t="s">
        <v>427</v>
      </c>
      <c r="I41" s="169"/>
      <c r="J41" s="168"/>
      <c r="K41" s="167" t="s">
        <v>427</v>
      </c>
      <c r="L41" s="166"/>
      <c r="M41" s="166"/>
      <c r="N41" s="165"/>
      <c r="O41" s="164">
        <f>G41-J41</f>
        <v>0</v>
      </c>
      <c r="P41" s="560"/>
      <c r="Q41" s="561"/>
      <c r="R41" s="163">
        <f>ROUND(O41*P41*44/12,0)</f>
        <v>0</v>
      </c>
      <c r="S41" s="214"/>
      <c r="T41" s="214"/>
      <c r="U41" s="214"/>
      <c r="V41" s="214"/>
      <c r="W41" s="214"/>
    </row>
    <row r="42" spans="2:23" ht="18.649999999999999" customHeight="1" x14ac:dyDescent="0.2">
      <c r="B42" s="593"/>
      <c r="C42" s="523" t="s">
        <v>258</v>
      </c>
      <c r="D42" s="524"/>
      <c r="E42" s="524"/>
      <c r="F42" s="524"/>
      <c r="G42" s="524"/>
      <c r="H42" s="524"/>
      <c r="I42" s="524"/>
      <c r="J42" s="524"/>
      <c r="K42" s="524"/>
      <c r="L42" s="524"/>
      <c r="M42" s="524"/>
      <c r="N42" s="524"/>
      <c r="O42" s="525"/>
      <c r="P42" s="529" t="s">
        <v>426</v>
      </c>
      <c r="Q42" s="530"/>
      <c r="R42" s="162">
        <f>SUM(R5:R39)+R41</f>
        <v>4909</v>
      </c>
      <c r="S42" s="214"/>
      <c r="T42" s="214"/>
      <c r="U42" s="214"/>
      <c r="V42" s="214"/>
      <c r="W42" s="214"/>
    </row>
    <row r="43" spans="2:23" ht="18.649999999999999" customHeight="1" thickBot="1" x14ac:dyDescent="0.25">
      <c r="B43" s="594"/>
      <c r="C43" s="526"/>
      <c r="D43" s="527"/>
      <c r="E43" s="527"/>
      <c r="F43" s="527"/>
      <c r="G43" s="527"/>
      <c r="H43" s="527"/>
      <c r="I43" s="527"/>
      <c r="J43" s="527"/>
      <c r="K43" s="527"/>
      <c r="L43" s="527"/>
      <c r="M43" s="527"/>
      <c r="N43" s="527"/>
      <c r="O43" s="528"/>
      <c r="P43" s="526" t="s">
        <v>425</v>
      </c>
      <c r="Q43" s="531"/>
      <c r="R43" s="161">
        <f>SUM(R5:R38)+R40+R41</f>
        <v>4909</v>
      </c>
      <c r="S43" s="215"/>
      <c r="T43" s="215"/>
      <c r="U43" s="215"/>
      <c r="V43" s="215"/>
      <c r="W43" s="215"/>
    </row>
    <row r="44" spans="2:23" ht="15" customHeight="1" x14ac:dyDescent="0.2">
      <c r="B44" s="481" t="s">
        <v>235</v>
      </c>
      <c r="C44" s="518" t="s">
        <v>259</v>
      </c>
      <c r="D44" s="519"/>
      <c r="E44" s="519"/>
      <c r="F44" s="501"/>
      <c r="G44" s="160"/>
      <c r="H44" s="127" t="s">
        <v>236</v>
      </c>
      <c r="I44" s="159"/>
      <c r="J44" s="158"/>
      <c r="K44" s="157" t="s">
        <v>236</v>
      </c>
      <c r="L44" s="143"/>
      <c r="M44" s="143"/>
      <c r="N44" s="143"/>
      <c r="O44" s="130">
        <f>+G44-J44</f>
        <v>0</v>
      </c>
      <c r="P44" s="532">
        <v>0.06</v>
      </c>
      <c r="Q44" s="533"/>
      <c r="R44" s="130">
        <f>ROUND(O44*P44,0)</f>
        <v>0</v>
      </c>
      <c r="S44" s="216"/>
      <c r="T44" s="216"/>
      <c r="U44" s="216"/>
      <c r="V44" s="216"/>
      <c r="W44" s="216"/>
    </row>
    <row r="45" spans="2:23" ht="15" customHeight="1" x14ac:dyDescent="0.2">
      <c r="B45" s="482"/>
      <c r="C45" s="534" t="s">
        <v>260</v>
      </c>
      <c r="D45" s="535"/>
      <c r="E45" s="535"/>
      <c r="F45" s="536"/>
      <c r="G45" s="153"/>
      <c r="H45" s="156" t="s">
        <v>236</v>
      </c>
      <c r="I45" s="151"/>
      <c r="J45" s="155"/>
      <c r="K45" s="154" t="s">
        <v>236</v>
      </c>
      <c r="L45" s="148"/>
      <c r="M45" s="148"/>
      <c r="N45" s="148"/>
      <c r="O45" s="130">
        <f>+G45-J45</f>
        <v>0</v>
      </c>
      <c r="P45" s="537">
        <v>5.7000000000000002E-2</v>
      </c>
      <c r="Q45" s="538"/>
      <c r="R45" s="138">
        <f>ROUND(O45*P45,0)</f>
        <v>0</v>
      </c>
      <c r="S45" s="216"/>
      <c r="T45" s="216"/>
      <c r="U45" s="216"/>
      <c r="V45" s="216"/>
      <c r="W45" s="216"/>
    </row>
    <row r="46" spans="2:23" ht="15" customHeight="1" x14ac:dyDescent="0.2">
      <c r="B46" s="482"/>
      <c r="C46" s="534" t="s">
        <v>237</v>
      </c>
      <c r="D46" s="535"/>
      <c r="E46" s="535"/>
      <c r="F46" s="536"/>
      <c r="G46" s="153"/>
      <c r="H46" s="152" t="s">
        <v>236</v>
      </c>
      <c r="I46" s="151"/>
      <c r="J46" s="150"/>
      <c r="K46" s="149" t="s">
        <v>236</v>
      </c>
      <c r="L46" s="148"/>
      <c r="M46" s="148"/>
      <c r="N46" s="148"/>
      <c r="O46" s="130">
        <f>+G46-J46</f>
        <v>0</v>
      </c>
      <c r="P46" s="537">
        <v>5.7000000000000002E-2</v>
      </c>
      <c r="Q46" s="538"/>
      <c r="R46" s="138">
        <f>ROUND(O46*P46,0)</f>
        <v>0</v>
      </c>
      <c r="S46" s="216"/>
      <c r="T46" s="216"/>
      <c r="U46" s="216"/>
      <c r="V46" s="216"/>
      <c r="W46" s="216"/>
    </row>
    <row r="47" spans="2:23" ht="15" customHeight="1" thickBot="1" x14ac:dyDescent="0.25">
      <c r="B47" s="482"/>
      <c r="C47" s="539" t="s">
        <v>238</v>
      </c>
      <c r="D47" s="540"/>
      <c r="E47" s="540"/>
      <c r="F47" s="541"/>
      <c r="G47" s="147"/>
      <c r="H47" s="146" t="s">
        <v>236</v>
      </c>
      <c r="I47" s="93"/>
      <c r="J47" s="145"/>
      <c r="K47" s="144" t="s">
        <v>236</v>
      </c>
      <c r="L47" s="143"/>
      <c r="M47" s="143"/>
      <c r="N47" s="143"/>
      <c r="O47" s="142">
        <f>+G47-J47</f>
        <v>0</v>
      </c>
      <c r="P47" s="542">
        <v>5.7000000000000002E-2</v>
      </c>
      <c r="Q47" s="543"/>
      <c r="R47" s="142">
        <f>ROUND(O47*P47,0)</f>
        <v>0</v>
      </c>
      <c r="S47" s="216"/>
      <c r="T47" s="216"/>
      <c r="U47" s="216"/>
      <c r="V47" s="216"/>
      <c r="W47" s="216"/>
    </row>
    <row r="48" spans="2:23" ht="18.5" thickBot="1" x14ac:dyDescent="0.25">
      <c r="B48" s="483"/>
      <c r="C48" s="520" t="s">
        <v>258</v>
      </c>
      <c r="D48" s="521"/>
      <c r="E48" s="521"/>
      <c r="F48" s="521"/>
      <c r="G48" s="521"/>
      <c r="H48" s="521"/>
      <c r="I48" s="521"/>
      <c r="J48" s="521"/>
      <c r="K48" s="521"/>
      <c r="L48" s="521"/>
      <c r="M48" s="521"/>
      <c r="N48" s="521"/>
      <c r="O48" s="521"/>
      <c r="P48" s="521"/>
      <c r="Q48" s="522"/>
      <c r="R48" s="141">
        <f>SUM(R44:R47)</f>
        <v>0</v>
      </c>
      <c r="S48" s="217"/>
      <c r="T48" s="217"/>
      <c r="U48" s="217"/>
      <c r="V48" s="217"/>
      <c r="W48" s="217"/>
    </row>
    <row r="49" spans="2:30" ht="18" customHeight="1" x14ac:dyDescent="0.2">
      <c r="B49" s="481" t="s">
        <v>239</v>
      </c>
      <c r="C49" s="484" t="s">
        <v>261</v>
      </c>
      <c r="D49" s="485"/>
      <c r="E49" s="485"/>
      <c r="F49" s="486"/>
      <c r="G49" s="490">
        <v>2800</v>
      </c>
      <c r="H49" s="513" t="s">
        <v>240</v>
      </c>
      <c r="I49" s="514"/>
      <c r="J49" s="515"/>
      <c r="K49" s="507"/>
      <c r="L49" s="507"/>
      <c r="M49" s="507"/>
      <c r="N49" s="507"/>
      <c r="O49" s="459">
        <f>G49</f>
        <v>2800</v>
      </c>
      <c r="P49" s="137" t="s">
        <v>262</v>
      </c>
      <c r="Q49" s="208">
        <v>0.45700000000000002</v>
      </c>
      <c r="R49" s="140">
        <f>ROUND(O49*Q49,0)</f>
        <v>1280</v>
      </c>
      <c r="S49" s="216"/>
      <c r="T49" s="216"/>
      <c r="U49" s="216"/>
      <c r="V49" s="216"/>
      <c r="W49" s="216"/>
      <c r="Y49" s="139"/>
      <c r="Z49" s="122"/>
      <c r="AA49" s="122"/>
      <c r="AB49" s="122"/>
      <c r="AC49" s="122"/>
      <c r="AD49" s="122"/>
    </row>
    <row r="50" spans="2:30" ht="18.5" thickBot="1" x14ac:dyDescent="0.25">
      <c r="B50" s="482"/>
      <c r="C50" s="487"/>
      <c r="D50" s="488"/>
      <c r="E50" s="488"/>
      <c r="F50" s="489"/>
      <c r="G50" s="491"/>
      <c r="H50" s="504"/>
      <c r="I50" s="506"/>
      <c r="J50" s="516"/>
      <c r="K50" s="508"/>
      <c r="L50" s="508"/>
      <c r="M50" s="508"/>
      <c r="N50" s="508"/>
      <c r="O50" s="460"/>
      <c r="P50" s="135" t="s">
        <v>263</v>
      </c>
      <c r="Q50" s="209">
        <v>0.45700000000000002</v>
      </c>
      <c r="R50" s="138">
        <f>ROUND(O49*Q50,0)</f>
        <v>1280</v>
      </c>
      <c r="S50" s="216"/>
      <c r="T50" s="216"/>
      <c r="U50" s="216"/>
      <c r="V50" s="216"/>
      <c r="W50" s="216"/>
      <c r="Y50" s="122"/>
      <c r="Z50" s="122"/>
      <c r="AA50" s="122"/>
      <c r="AB50" s="122"/>
      <c r="AC50" s="122"/>
      <c r="AD50" s="122"/>
    </row>
    <row r="51" spans="2:30" ht="18" customHeight="1" x14ac:dyDescent="0.2">
      <c r="B51" s="482"/>
      <c r="C51" s="484" t="s">
        <v>264</v>
      </c>
      <c r="D51" s="485"/>
      <c r="E51" s="485"/>
      <c r="F51" s="486"/>
      <c r="G51" s="490"/>
      <c r="H51" s="513" t="s">
        <v>240</v>
      </c>
      <c r="I51" s="514"/>
      <c r="J51" s="515"/>
      <c r="K51" s="507"/>
      <c r="L51" s="507"/>
      <c r="M51" s="507"/>
      <c r="N51" s="507"/>
      <c r="O51" s="459">
        <f>G51</f>
        <v>0</v>
      </c>
      <c r="P51" s="137" t="s">
        <v>262</v>
      </c>
      <c r="Q51" s="136"/>
      <c r="R51" s="130">
        <f>ROUND(O51*Q51,0)</f>
        <v>0</v>
      </c>
      <c r="S51" s="216"/>
      <c r="T51" s="216"/>
      <c r="U51" s="216"/>
      <c r="V51" s="216"/>
      <c r="W51" s="216"/>
      <c r="Y51" s="122"/>
      <c r="Z51" s="122"/>
      <c r="AA51" s="122"/>
      <c r="AB51" s="122"/>
      <c r="AC51" s="122"/>
      <c r="AD51" s="122"/>
    </row>
    <row r="52" spans="2:30" ht="18.5" thickBot="1" x14ac:dyDescent="0.25">
      <c r="B52" s="482"/>
      <c r="C52" s="487"/>
      <c r="D52" s="488"/>
      <c r="E52" s="488"/>
      <c r="F52" s="489"/>
      <c r="G52" s="491"/>
      <c r="H52" s="504"/>
      <c r="I52" s="506"/>
      <c r="J52" s="516"/>
      <c r="K52" s="508"/>
      <c r="L52" s="508"/>
      <c r="M52" s="508"/>
      <c r="N52" s="508"/>
      <c r="O52" s="460"/>
      <c r="P52" s="135" t="s">
        <v>263</v>
      </c>
      <c r="Q52" s="134"/>
      <c r="R52" s="130">
        <f>ROUND(O51*Q52,0)</f>
        <v>0</v>
      </c>
      <c r="S52" s="216"/>
      <c r="T52" s="216"/>
      <c r="U52" s="216"/>
      <c r="V52" s="216"/>
      <c r="W52" s="216"/>
      <c r="Y52" s="122"/>
      <c r="Z52" s="122"/>
      <c r="AA52" s="122"/>
      <c r="AB52" s="122"/>
      <c r="AC52" s="122"/>
      <c r="AD52" s="122"/>
    </row>
    <row r="53" spans="2:30" ht="18" customHeight="1" x14ac:dyDescent="0.2">
      <c r="B53" s="482"/>
      <c r="C53" s="484" t="s">
        <v>265</v>
      </c>
      <c r="D53" s="485"/>
      <c r="E53" s="485"/>
      <c r="F53" s="486"/>
      <c r="G53" s="490"/>
      <c r="H53" s="513" t="s">
        <v>240</v>
      </c>
      <c r="I53" s="514"/>
      <c r="J53" s="515"/>
      <c r="K53" s="507"/>
      <c r="L53" s="507"/>
      <c r="M53" s="507"/>
      <c r="N53" s="507"/>
      <c r="O53" s="459">
        <f>G53</f>
        <v>0</v>
      </c>
      <c r="P53" s="137" t="s">
        <v>262</v>
      </c>
      <c r="Q53" s="136"/>
      <c r="R53" s="130">
        <f>ROUND(O53*Q53,0)</f>
        <v>0</v>
      </c>
      <c r="S53" s="216"/>
      <c r="T53" s="216"/>
      <c r="U53" s="216"/>
      <c r="V53" s="216"/>
      <c r="W53" s="216"/>
      <c r="Y53" s="122"/>
      <c r="Z53" s="122"/>
      <c r="AA53" s="122"/>
      <c r="AB53" s="122"/>
      <c r="AC53" s="122"/>
      <c r="AD53" s="122"/>
    </row>
    <row r="54" spans="2:30" ht="18.5" thickBot="1" x14ac:dyDescent="0.25">
      <c r="B54" s="482"/>
      <c r="C54" s="487"/>
      <c r="D54" s="488"/>
      <c r="E54" s="488"/>
      <c r="F54" s="489"/>
      <c r="G54" s="491"/>
      <c r="H54" s="504"/>
      <c r="I54" s="506"/>
      <c r="J54" s="516"/>
      <c r="K54" s="508"/>
      <c r="L54" s="508"/>
      <c r="M54" s="508"/>
      <c r="N54" s="508"/>
      <c r="O54" s="460"/>
      <c r="P54" s="135" t="s">
        <v>263</v>
      </c>
      <c r="Q54" s="134"/>
      <c r="R54" s="130">
        <f>ROUND(O53*Q54,0)</f>
        <v>0</v>
      </c>
      <c r="S54" s="216"/>
      <c r="T54" s="216"/>
      <c r="U54" s="216"/>
      <c r="V54" s="216"/>
      <c r="W54" s="216"/>
      <c r="Y54" s="122"/>
      <c r="Z54" s="122"/>
      <c r="AA54" s="122"/>
      <c r="AB54" s="122"/>
      <c r="AC54" s="122"/>
      <c r="AD54" s="122"/>
    </row>
    <row r="55" spans="2:30" ht="18" customHeight="1" x14ac:dyDescent="0.2">
      <c r="B55" s="482"/>
      <c r="C55" s="484" t="s">
        <v>266</v>
      </c>
      <c r="D55" s="485"/>
      <c r="E55" s="485"/>
      <c r="F55" s="486"/>
      <c r="G55" s="490"/>
      <c r="H55" s="513" t="s">
        <v>240</v>
      </c>
      <c r="I55" s="514"/>
      <c r="J55" s="515"/>
      <c r="K55" s="507"/>
      <c r="L55" s="507"/>
      <c r="M55" s="507"/>
      <c r="N55" s="507"/>
      <c r="O55" s="459">
        <f>G55</f>
        <v>0</v>
      </c>
      <c r="P55" s="137" t="s">
        <v>262</v>
      </c>
      <c r="Q55" s="136"/>
      <c r="R55" s="130">
        <f>ROUND(O55*Q55,0)</f>
        <v>0</v>
      </c>
      <c r="S55" s="216"/>
      <c r="T55" s="216"/>
      <c r="U55" s="216"/>
      <c r="V55" s="216"/>
      <c r="W55" s="216"/>
      <c r="Y55" s="122"/>
      <c r="Z55" s="122"/>
      <c r="AA55" s="122"/>
      <c r="AB55" s="122"/>
      <c r="AC55" s="122"/>
      <c r="AD55" s="122"/>
    </row>
    <row r="56" spans="2:30" ht="18.5" thickBot="1" x14ac:dyDescent="0.25">
      <c r="B56" s="482"/>
      <c r="C56" s="487"/>
      <c r="D56" s="488"/>
      <c r="E56" s="488"/>
      <c r="F56" s="489"/>
      <c r="G56" s="491"/>
      <c r="H56" s="504"/>
      <c r="I56" s="506"/>
      <c r="J56" s="516"/>
      <c r="K56" s="508"/>
      <c r="L56" s="508"/>
      <c r="M56" s="508"/>
      <c r="N56" s="508"/>
      <c r="O56" s="460"/>
      <c r="P56" s="135" t="s">
        <v>263</v>
      </c>
      <c r="Q56" s="134"/>
      <c r="R56" s="130">
        <f>ROUND(O55*Q56,0)</f>
        <v>0</v>
      </c>
      <c r="S56" s="216"/>
      <c r="T56" s="216"/>
      <c r="U56" s="216"/>
      <c r="V56" s="216"/>
      <c r="W56" s="216"/>
      <c r="Y56" s="122"/>
      <c r="Z56" s="122"/>
      <c r="AA56" s="122"/>
      <c r="AB56" s="122"/>
      <c r="AC56" s="122"/>
      <c r="AD56" s="122"/>
    </row>
    <row r="57" spans="2:30" ht="18" customHeight="1" x14ac:dyDescent="0.2">
      <c r="B57" s="482"/>
      <c r="C57" s="484" t="s">
        <v>267</v>
      </c>
      <c r="D57" s="485"/>
      <c r="E57" s="485"/>
      <c r="F57" s="486"/>
      <c r="G57" s="490"/>
      <c r="H57" s="513" t="s">
        <v>240</v>
      </c>
      <c r="I57" s="514"/>
      <c r="J57" s="515"/>
      <c r="K57" s="507"/>
      <c r="L57" s="507"/>
      <c r="M57" s="507"/>
      <c r="N57" s="507"/>
      <c r="O57" s="459">
        <f>G57</f>
        <v>0</v>
      </c>
      <c r="P57" s="137" t="s">
        <v>262</v>
      </c>
      <c r="Q57" s="136"/>
      <c r="R57" s="130">
        <f>ROUND(O57*Q57,0)</f>
        <v>0</v>
      </c>
      <c r="S57" s="216"/>
      <c r="T57" s="216"/>
      <c r="U57" s="216"/>
      <c r="V57" s="216"/>
      <c r="W57" s="216"/>
      <c r="Y57" s="122"/>
      <c r="Z57" s="122"/>
      <c r="AA57" s="122"/>
      <c r="AB57" s="122"/>
      <c r="AC57" s="122"/>
      <c r="AD57" s="122"/>
    </row>
    <row r="58" spans="2:30" ht="18.5" thickBot="1" x14ac:dyDescent="0.25">
      <c r="B58" s="482"/>
      <c r="C58" s="487"/>
      <c r="D58" s="488"/>
      <c r="E58" s="488"/>
      <c r="F58" s="489"/>
      <c r="G58" s="491"/>
      <c r="H58" s="504"/>
      <c r="I58" s="506"/>
      <c r="J58" s="516"/>
      <c r="K58" s="508"/>
      <c r="L58" s="508"/>
      <c r="M58" s="508"/>
      <c r="N58" s="508"/>
      <c r="O58" s="460"/>
      <c r="P58" s="135" t="s">
        <v>263</v>
      </c>
      <c r="Q58" s="134"/>
      <c r="R58" s="130">
        <f>ROUND(O57*Q58,0)</f>
        <v>0</v>
      </c>
      <c r="S58" s="216"/>
      <c r="T58" s="216"/>
      <c r="U58" s="216"/>
      <c r="V58" s="216"/>
      <c r="W58" s="216"/>
      <c r="Y58" s="122"/>
      <c r="Z58" s="122"/>
      <c r="AA58" s="122"/>
      <c r="AB58" s="122"/>
      <c r="AC58" s="122"/>
      <c r="AD58" s="122"/>
    </row>
    <row r="59" spans="2:30" ht="18" customHeight="1" x14ac:dyDescent="0.2">
      <c r="B59" s="482"/>
      <c r="C59" s="484" t="s">
        <v>268</v>
      </c>
      <c r="D59" s="485"/>
      <c r="E59" s="485"/>
      <c r="F59" s="486"/>
      <c r="G59" s="490"/>
      <c r="H59" s="513" t="s">
        <v>240</v>
      </c>
      <c r="I59" s="514"/>
      <c r="J59" s="515"/>
      <c r="K59" s="507"/>
      <c r="L59" s="507"/>
      <c r="M59" s="507"/>
      <c r="N59" s="507"/>
      <c r="O59" s="459">
        <f>G59</f>
        <v>0</v>
      </c>
      <c r="P59" s="137" t="s">
        <v>262</v>
      </c>
      <c r="Q59" s="136"/>
      <c r="R59" s="130">
        <f>ROUND(O59*Q59,0)</f>
        <v>0</v>
      </c>
      <c r="S59" s="216"/>
      <c r="T59" s="216"/>
      <c r="U59" s="216"/>
      <c r="V59" s="216"/>
      <c r="W59" s="216"/>
      <c r="Y59" s="122"/>
      <c r="Z59" s="122"/>
      <c r="AA59" s="122"/>
      <c r="AB59" s="122"/>
      <c r="AC59" s="122"/>
      <c r="AD59" s="122"/>
    </row>
    <row r="60" spans="2:30" ht="18.5" thickBot="1" x14ac:dyDescent="0.25">
      <c r="B60" s="482"/>
      <c r="C60" s="510"/>
      <c r="D60" s="511"/>
      <c r="E60" s="511"/>
      <c r="F60" s="512"/>
      <c r="G60" s="491"/>
      <c r="H60" s="504"/>
      <c r="I60" s="506"/>
      <c r="J60" s="516"/>
      <c r="K60" s="508"/>
      <c r="L60" s="508"/>
      <c r="M60" s="508"/>
      <c r="N60" s="508"/>
      <c r="O60" s="460"/>
      <c r="P60" s="135" t="s">
        <v>263</v>
      </c>
      <c r="Q60" s="134"/>
      <c r="R60" s="130">
        <f>ROUND(O59*Q60,0)</f>
        <v>0</v>
      </c>
      <c r="S60" s="216"/>
      <c r="T60" s="216"/>
      <c r="U60" s="216"/>
      <c r="V60" s="216"/>
      <c r="W60" s="216"/>
      <c r="Y60" s="122"/>
      <c r="Z60" s="122"/>
      <c r="AA60" s="122"/>
      <c r="AB60" s="122"/>
      <c r="AC60" s="122"/>
      <c r="AD60" s="122"/>
    </row>
    <row r="61" spans="2:30" x14ac:dyDescent="0.2">
      <c r="B61" s="482"/>
      <c r="C61" s="492" t="s">
        <v>269</v>
      </c>
      <c r="D61" s="493"/>
      <c r="E61" s="498" t="s">
        <v>241</v>
      </c>
      <c r="F61" s="499"/>
      <c r="G61" s="502"/>
      <c r="H61" s="503" t="s">
        <v>240</v>
      </c>
      <c r="I61" s="505"/>
      <c r="J61" s="517"/>
      <c r="K61" s="507"/>
      <c r="L61" s="509"/>
      <c r="M61" s="507"/>
      <c r="N61" s="507"/>
      <c r="O61" s="459">
        <f>G61</f>
        <v>0</v>
      </c>
      <c r="P61" s="133" t="s">
        <v>262</v>
      </c>
      <c r="Q61" s="131"/>
      <c r="R61" s="130">
        <f>ROUND(O61*Q61,0)</f>
        <v>0</v>
      </c>
      <c r="S61" s="216"/>
      <c r="T61" s="216"/>
      <c r="U61" s="216"/>
      <c r="V61" s="216"/>
      <c r="W61" s="216"/>
      <c r="Y61" s="122"/>
      <c r="Z61" s="122"/>
      <c r="AA61" s="122"/>
      <c r="AB61" s="122"/>
      <c r="AC61" s="122"/>
      <c r="AD61" s="122"/>
    </row>
    <row r="62" spans="2:30" x14ac:dyDescent="0.2">
      <c r="B62" s="482"/>
      <c r="C62" s="494"/>
      <c r="D62" s="495"/>
      <c r="E62" s="500"/>
      <c r="F62" s="501"/>
      <c r="G62" s="491"/>
      <c r="H62" s="504"/>
      <c r="I62" s="506"/>
      <c r="J62" s="516"/>
      <c r="K62" s="508"/>
      <c r="L62" s="508"/>
      <c r="M62" s="508"/>
      <c r="N62" s="508"/>
      <c r="O62" s="460"/>
      <c r="P62" s="132" t="s">
        <v>263</v>
      </c>
      <c r="Q62" s="131"/>
      <c r="R62" s="130">
        <f>ROUND(O61*Q62,0)</f>
        <v>0</v>
      </c>
      <c r="S62" s="216"/>
      <c r="T62" s="216"/>
      <c r="U62" s="216"/>
      <c r="V62" s="216"/>
      <c r="W62" s="216"/>
      <c r="Y62" s="122"/>
      <c r="Z62" s="122"/>
      <c r="AA62" s="122"/>
      <c r="AB62" s="122"/>
      <c r="AC62" s="122"/>
      <c r="AD62" s="122"/>
    </row>
    <row r="63" spans="2:30" ht="18.5" thickBot="1" x14ac:dyDescent="0.25">
      <c r="B63" s="482"/>
      <c r="C63" s="496"/>
      <c r="D63" s="497"/>
      <c r="E63" s="461" t="s">
        <v>270</v>
      </c>
      <c r="F63" s="462"/>
      <c r="G63" s="10"/>
      <c r="H63" s="127" t="s">
        <v>240</v>
      </c>
      <c r="I63" s="129"/>
      <c r="J63" s="128"/>
      <c r="K63" s="127" t="s">
        <v>240</v>
      </c>
      <c r="L63" s="126" t="s">
        <v>271</v>
      </c>
      <c r="M63" s="125"/>
      <c r="N63" s="125"/>
      <c r="O63" s="124">
        <f>G63-J63</f>
        <v>0</v>
      </c>
      <c r="P63" s="463"/>
      <c r="Q63" s="464"/>
      <c r="R63" s="123">
        <f>ROUND(O63*P63,0)</f>
        <v>0</v>
      </c>
      <c r="S63" s="218"/>
      <c r="T63" s="218"/>
      <c r="U63" s="218"/>
      <c r="V63" s="218"/>
      <c r="W63" s="218"/>
      <c r="Y63" s="122"/>
      <c r="Z63" s="122"/>
      <c r="AA63" s="122"/>
      <c r="AB63" s="122"/>
      <c r="AC63" s="122"/>
      <c r="AD63" s="122"/>
    </row>
    <row r="64" spans="2:30" x14ac:dyDescent="0.2">
      <c r="B64" s="482"/>
      <c r="C64" s="465" t="s">
        <v>272</v>
      </c>
      <c r="D64" s="466"/>
      <c r="E64" s="466"/>
      <c r="F64" s="466"/>
      <c r="G64" s="466"/>
      <c r="H64" s="466"/>
      <c r="I64" s="466"/>
      <c r="J64" s="466"/>
      <c r="K64" s="466"/>
      <c r="L64" s="466"/>
      <c r="M64" s="119"/>
      <c r="N64" s="119"/>
      <c r="O64" s="469" t="s">
        <v>273</v>
      </c>
      <c r="P64" s="470"/>
      <c r="Q64" s="471"/>
      <c r="R64" s="121">
        <f>R49+R51+R53+R55+R57+R59+R61+R63</f>
        <v>1280</v>
      </c>
      <c r="S64" s="218"/>
      <c r="T64" s="218"/>
      <c r="U64" s="218"/>
      <c r="V64" s="218"/>
      <c r="W64" s="218"/>
    </row>
    <row r="65" spans="2:30" ht="18.5" thickBot="1" x14ac:dyDescent="0.25">
      <c r="B65" s="483"/>
      <c r="C65" s="467"/>
      <c r="D65" s="468"/>
      <c r="E65" s="468"/>
      <c r="F65" s="468"/>
      <c r="G65" s="468"/>
      <c r="H65" s="468"/>
      <c r="I65" s="468"/>
      <c r="J65" s="468"/>
      <c r="K65" s="468"/>
      <c r="L65" s="468"/>
      <c r="M65" s="117"/>
      <c r="N65" s="117"/>
      <c r="O65" s="472" t="s">
        <v>274</v>
      </c>
      <c r="P65" s="473"/>
      <c r="Q65" s="474"/>
      <c r="R65" s="120">
        <f>R50+R52+R54+R56+R58+R60+R62+R63</f>
        <v>1280</v>
      </c>
      <c r="S65" s="216"/>
      <c r="T65" s="216"/>
      <c r="U65" s="216"/>
      <c r="V65" s="216"/>
      <c r="W65" s="216"/>
    </row>
    <row r="66" spans="2:30" x14ac:dyDescent="0.2">
      <c r="B66" s="465" t="s">
        <v>242</v>
      </c>
      <c r="C66" s="466"/>
      <c r="D66" s="466"/>
      <c r="E66" s="466"/>
      <c r="F66" s="466"/>
      <c r="G66" s="466"/>
      <c r="H66" s="466"/>
      <c r="I66" s="466"/>
      <c r="J66" s="466"/>
      <c r="K66" s="466"/>
      <c r="L66" s="466"/>
      <c r="M66" s="119"/>
      <c r="N66" s="119"/>
      <c r="O66" s="475" t="s">
        <v>273</v>
      </c>
      <c r="P66" s="476"/>
      <c r="Q66" s="477"/>
      <c r="R66" s="118">
        <f>R42+R48+R64</f>
        <v>6189</v>
      </c>
      <c r="S66" s="217"/>
      <c r="T66" s="217"/>
      <c r="U66" s="217"/>
      <c r="V66" s="217"/>
      <c r="W66" s="217"/>
    </row>
    <row r="67" spans="2:30" ht="18.5" thickBot="1" x14ac:dyDescent="0.25">
      <c r="B67" s="467"/>
      <c r="C67" s="468"/>
      <c r="D67" s="468"/>
      <c r="E67" s="468"/>
      <c r="F67" s="468"/>
      <c r="G67" s="468"/>
      <c r="H67" s="468"/>
      <c r="I67" s="468"/>
      <c r="J67" s="468"/>
      <c r="K67" s="468"/>
      <c r="L67" s="468"/>
      <c r="M67" s="117"/>
      <c r="N67" s="117"/>
      <c r="O67" s="478" t="s">
        <v>274</v>
      </c>
      <c r="P67" s="479"/>
      <c r="Q67" s="480"/>
      <c r="R67" s="116">
        <f>R43+R48+R65</f>
        <v>6189</v>
      </c>
      <c r="S67" s="217"/>
      <c r="T67" s="217"/>
      <c r="U67" s="217"/>
      <c r="V67" s="217"/>
      <c r="W67" s="217"/>
    </row>
    <row r="68" spans="2:30" ht="23.5" customHeight="1" thickBot="1" x14ac:dyDescent="0.25">
      <c r="B68" s="417"/>
      <c r="C68" s="417"/>
      <c r="D68" s="417"/>
      <c r="E68" s="417"/>
      <c r="F68" s="417"/>
      <c r="G68" s="417"/>
      <c r="H68" s="417"/>
      <c r="I68" s="417"/>
      <c r="J68" s="417"/>
      <c r="K68" s="417"/>
      <c r="L68" s="417"/>
      <c r="M68" s="417"/>
      <c r="N68" s="417"/>
      <c r="O68" s="417"/>
      <c r="P68" s="417"/>
      <c r="Q68" s="417"/>
      <c r="R68" s="417"/>
      <c r="S68" s="219"/>
      <c r="T68" s="219"/>
      <c r="U68" s="219"/>
      <c r="V68" s="219"/>
      <c r="W68" s="219"/>
    </row>
    <row r="69" spans="2:30" s="115" customFormat="1" ht="17.25" customHeight="1" thickBot="1" x14ac:dyDescent="0.25">
      <c r="B69" s="418" t="s">
        <v>275</v>
      </c>
      <c r="C69" s="419"/>
      <c r="D69" s="419"/>
      <c r="E69" s="419"/>
      <c r="F69" s="419"/>
      <c r="G69" s="419"/>
      <c r="H69" s="419"/>
      <c r="I69" s="419"/>
      <c r="J69" s="419"/>
      <c r="K69" s="419"/>
      <c r="L69" s="419"/>
      <c r="M69" s="419"/>
      <c r="N69" s="420"/>
      <c r="O69" s="418" t="s">
        <v>276</v>
      </c>
      <c r="P69" s="419"/>
      <c r="Q69" s="419"/>
      <c r="R69" s="420"/>
      <c r="S69" s="220"/>
      <c r="T69" s="220"/>
      <c r="U69" s="220"/>
      <c r="V69" s="220"/>
      <c r="W69" s="220"/>
    </row>
    <row r="70" spans="2:30" x14ac:dyDescent="0.2">
      <c r="B70" s="421" t="s">
        <v>277</v>
      </c>
      <c r="C70" s="422"/>
      <c r="D70" s="422"/>
      <c r="E70" s="423"/>
      <c r="F70" s="426" t="s">
        <v>278</v>
      </c>
      <c r="G70" s="402"/>
      <c r="H70" s="402"/>
      <c r="I70" s="402"/>
      <c r="J70" s="402"/>
      <c r="K70" s="427"/>
      <c r="L70" s="431" t="s">
        <v>279</v>
      </c>
      <c r="M70" s="432"/>
      <c r="N70" s="433"/>
      <c r="O70" s="434">
        <f>R66</f>
        <v>6189</v>
      </c>
      <c r="P70" s="435" t="e">
        <f>ROUND(P65,-INT(LOG(ABS(P65)))-1+3)</f>
        <v>#NUM!</v>
      </c>
      <c r="Q70" s="436" t="e">
        <f>ROUND(Q65,-INT(LOG(ABS(Q65)))-1+3)</f>
        <v>#NUM!</v>
      </c>
      <c r="R70" s="114" t="s">
        <v>280</v>
      </c>
      <c r="S70" s="221"/>
      <c r="T70" s="458" t="s">
        <v>453</v>
      </c>
      <c r="U70" s="458"/>
      <c r="V70" s="458"/>
      <c r="W70" s="221"/>
      <c r="Y70" s="437"/>
      <c r="Z70" s="437"/>
      <c r="AA70" s="437"/>
      <c r="AB70" s="437"/>
      <c r="AC70" s="437"/>
      <c r="AD70" s="437"/>
    </row>
    <row r="71" spans="2:30" x14ac:dyDescent="0.2">
      <c r="B71" s="390"/>
      <c r="C71" s="391"/>
      <c r="D71" s="391"/>
      <c r="E71" s="424"/>
      <c r="F71" s="428"/>
      <c r="G71" s="429"/>
      <c r="H71" s="429"/>
      <c r="I71" s="429"/>
      <c r="J71" s="429"/>
      <c r="K71" s="430"/>
      <c r="L71" s="438" t="s">
        <v>274</v>
      </c>
      <c r="M71" s="439"/>
      <c r="N71" s="440"/>
      <c r="O71" s="441">
        <f>R67</f>
        <v>6189</v>
      </c>
      <c r="P71" s="442" t="e">
        <f>ROUND(P66,-INT(LOG(ABS(P66)))-1+3)</f>
        <v>#NUM!</v>
      </c>
      <c r="Q71" s="443" t="e">
        <f>ROUND(Q66,-INT(LOG(ABS(Q66)))-1+3)</f>
        <v>#NUM!</v>
      </c>
      <c r="R71" s="113" t="s">
        <v>281</v>
      </c>
      <c r="S71" s="221"/>
      <c r="T71" s="458"/>
      <c r="U71" s="458"/>
      <c r="V71" s="458"/>
      <c r="W71" s="221"/>
      <c r="Y71" s="437"/>
      <c r="Z71" s="437"/>
      <c r="AA71" s="437"/>
      <c r="AB71" s="437"/>
      <c r="AC71" s="437"/>
      <c r="AD71" s="437"/>
    </row>
    <row r="72" spans="2:30" x14ac:dyDescent="0.2">
      <c r="B72" s="390"/>
      <c r="C72" s="391"/>
      <c r="D72" s="391"/>
      <c r="E72" s="424"/>
      <c r="F72" s="444" t="s">
        <v>282</v>
      </c>
      <c r="G72" s="445"/>
      <c r="H72" s="445"/>
      <c r="I72" s="445"/>
      <c r="J72" s="445"/>
      <c r="K72" s="445"/>
      <c r="L72" s="445"/>
      <c r="M72" s="445"/>
      <c r="N72" s="446"/>
      <c r="O72" s="447"/>
      <c r="P72" s="448"/>
      <c r="Q72" s="449"/>
      <c r="R72" s="113" t="s">
        <v>281</v>
      </c>
      <c r="S72" s="221"/>
      <c r="T72" s="221"/>
      <c r="U72" s="221"/>
      <c r="V72" s="221"/>
      <c r="W72" s="221"/>
    </row>
    <row r="73" spans="2:30" ht="18.5" thickBot="1" x14ac:dyDescent="0.25">
      <c r="B73" s="392"/>
      <c r="C73" s="393"/>
      <c r="D73" s="393"/>
      <c r="E73" s="425"/>
      <c r="F73" s="450"/>
      <c r="G73" s="451"/>
      <c r="H73" s="451"/>
      <c r="I73" s="451"/>
      <c r="J73" s="452"/>
      <c r="K73" s="453" t="s">
        <v>424</v>
      </c>
      <c r="L73" s="453"/>
      <c r="M73" s="453"/>
      <c r="N73" s="454"/>
      <c r="O73" s="455"/>
      <c r="P73" s="456"/>
      <c r="Q73" s="457"/>
      <c r="R73" s="112" t="s">
        <v>281</v>
      </c>
      <c r="S73" s="221"/>
      <c r="T73" s="221"/>
      <c r="U73" s="221"/>
      <c r="V73" s="221"/>
      <c r="W73" s="221"/>
    </row>
    <row r="74" spans="2:30" ht="18.5" thickBot="1" x14ac:dyDescent="0.25">
      <c r="B74" s="394" t="s">
        <v>283</v>
      </c>
      <c r="C74" s="395"/>
      <c r="D74" s="395"/>
      <c r="E74" s="395"/>
      <c r="F74" s="395"/>
      <c r="G74" s="395"/>
      <c r="H74" s="395"/>
      <c r="I74" s="395"/>
      <c r="J74" s="395"/>
      <c r="K74" s="395"/>
      <c r="L74" s="395"/>
      <c r="M74" s="395"/>
      <c r="N74" s="398"/>
      <c r="O74" s="414"/>
      <c r="P74" s="415"/>
      <c r="Q74" s="416"/>
      <c r="R74" s="111" t="s">
        <v>281</v>
      </c>
      <c r="S74" s="221"/>
      <c r="T74" s="221"/>
      <c r="U74" s="221"/>
      <c r="V74" s="221"/>
      <c r="W74" s="221"/>
    </row>
    <row r="75" spans="2:30" ht="18.5" thickBot="1" x14ac:dyDescent="0.25">
      <c r="B75" s="394" t="s">
        <v>284</v>
      </c>
      <c r="C75" s="395"/>
      <c r="D75" s="395"/>
      <c r="E75" s="395"/>
      <c r="F75" s="395"/>
      <c r="G75" s="395"/>
      <c r="H75" s="395"/>
      <c r="I75" s="395"/>
      <c r="J75" s="395"/>
      <c r="K75" s="395"/>
      <c r="L75" s="395"/>
      <c r="M75" s="395"/>
      <c r="N75" s="398"/>
      <c r="O75" s="414"/>
      <c r="P75" s="415"/>
      <c r="Q75" s="416"/>
      <c r="R75" s="111" t="s">
        <v>281</v>
      </c>
      <c r="S75" s="221"/>
      <c r="T75" s="221"/>
      <c r="U75" s="221"/>
      <c r="V75" s="221"/>
      <c r="W75" s="221"/>
    </row>
    <row r="76" spans="2:30" ht="18.5" thickBot="1" x14ac:dyDescent="0.25">
      <c r="B76" s="394" t="s">
        <v>285</v>
      </c>
      <c r="C76" s="395"/>
      <c r="D76" s="395"/>
      <c r="E76" s="395"/>
      <c r="F76" s="395"/>
      <c r="G76" s="395"/>
      <c r="H76" s="395"/>
      <c r="I76" s="395"/>
      <c r="J76" s="395"/>
      <c r="K76" s="395"/>
      <c r="L76" s="395"/>
      <c r="M76" s="395"/>
      <c r="N76" s="398"/>
      <c r="O76" s="414"/>
      <c r="P76" s="415"/>
      <c r="Q76" s="416"/>
      <c r="R76" s="111" t="s">
        <v>281</v>
      </c>
      <c r="S76" s="221"/>
      <c r="T76" s="221"/>
      <c r="U76" s="221"/>
      <c r="V76" s="221"/>
      <c r="W76" s="221"/>
      <c r="Y76" s="107"/>
      <c r="AA76" s="110"/>
      <c r="AB76" s="100"/>
    </row>
    <row r="77" spans="2:30" ht="18.5" thickBot="1" x14ac:dyDescent="0.25">
      <c r="B77" s="394" t="s">
        <v>286</v>
      </c>
      <c r="C77" s="395"/>
      <c r="D77" s="395"/>
      <c r="E77" s="395"/>
      <c r="F77" s="395"/>
      <c r="G77" s="395"/>
      <c r="H77" s="395"/>
      <c r="I77" s="395"/>
      <c r="J77" s="395"/>
      <c r="K77" s="395"/>
      <c r="L77" s="395"/>
      <c r="M77" s="395"/>
      <c r="N77" s="398"/>
      <c r="O77" s="414"/>
      <c r="P77" s="415"/>
      <c r="Q77" s="416"/>
      <c r="R77" s="111" t="s">
        <v>281</v>
      </c>
      <c r="S77" s="221"/>
      <c r="T77" s="221"/>
      <c r="U77" s="221"/>
      <c r="V77" s="221"/>
      <c r="W77" s="221"/>
      <c r="Y77" s="107"/>
      <c r="AA77" s="110"/>
      <c r="AB77" s="100"/>
    </row>
    <row r="78" spans="2:30" ht="18.5" thickBot="1" x14ac:dyDescent="0.25">
      <c r="B78" s="394" t="s">
        <v>287</v>
      </c>
      <c r="C78" s="395"/>
      <c r="D78" s="395"/>
      <c r="E78" s="395"/>
      <c r="F78" s="395"/>
      <c r="G78" s="395"/>
      <c r="H78" s="395"/>
      <c r="I78" s="395"/>
      <c r="J78" s="395"/>
      <c r="K78" s="395"/>
      <c r="L78" s="395"/>
      <c r="M78" s="395"/>
      <c r="N78" s="398"/>
      <c r="O78" s="414"/>
      <c r="P78" s="415"/>
      <c r="Q78" s="416"/>
      <c r="R78" s="109" t="s">
        <v>281</v>
      </c>
      <c r="S78" s="222"/>
      <c r="T78" s="222"/>
      <c r="U78" s="222"/>
      <c r="V78" s="222"/>
      <c r="W78" s="222"/>
      <c r="Y78" s="107"/>
      <c r="AA78" s="101"/>
      <c r="AB78" s="100"/>
    </row>
    <row r="79" spans="2:30" ht="18.5" thickBot="1" x14ac:dyDescent="0.25">
      <c r="B79" s="401" t="s">
        <v>288</v>
      </c>
      <c r="C79" s="402"/>
      <c r="D79" s="402"/>
      <c r="E79" s="402"/>
      <c r="F79" s="402"/>
      <c r="G79" s="402"/>
      <c r="H79" s="402"/>
      <c r="I79" s="402"/>
      <c r="J79" s="402"/>
      <c r="K79" s="402"/>
      <c r="L79" s="402"/>
      <c r="M79" s="402"/>
      <c r="N79" s="403"/>
      <c r="O79" s="404"/>
      <c r="P79" s="405"/>
      <c r="Q79" s="406"/>
      <c r="R79" s="108" t="s">
        <v>281</v>
      </c>
      <c r="S79" s="222"/>
      <c r="T79" s="222"/>
      <c r="U79" s="222"/>
      <c r="V79" s="222"/>
      <c r="W79" s="222"/>
      <c r="Y79" s="107"/>
      <c r="AA79" s="106" t="s">
        <v>304</v>
      </c>
      <c r="AB79" s="100"/>
    </row>
    <row r="80" spans="2:30" ht="18.5" thickBot="1" x14ac:dyDescent="0.25">
      <c r="B80" s="401" t="s">
        <v>454</v>
      </c>
      <c r="C80" s="402"/>
      <c r="D80" s="402"/>
      <c r="E80" s="402"/>
      <c r="F80" s="402"/>
      <c r="G80" s="402"/>
      <c r="H80" s="402"/>
      <c r="I80" s="402"/>
      <c r="J80" s="402"/>
      <c r="K80" s="402"/>
      <c r="L80" s="402"/>
      <c r="M80" s="402"/>
      <c r="N80" s="403"/>
      <c r="O80" s="407"/>
      <c r="P80" s="408"/>
      <c r="Q80" s="408"/>
      <c r="R80" s="108" t="s">
        <v>423</v>
      </c>
      <c r="S80" s="222"/>
      <c r="T80" s="222"/>
      <c r="U80" s="222"/>
      <c r="V80" s="222"/>
      <c r="W80" s="222"/>
      <c r="Y80" s="107"/>
      <c r="AA80" s="106"/>
      <c r="AB80" s="100"/>
    </row>
    <row r="81" spans="2:28" ht="18.5" thickBot="1" x14ac:dyDescent="0.25">
      <c r="B81" s="394" t="s">
        <v>455</v>
      </c>
      <c r="C81" s="395"/>
      <c r="D81" s="395"/>
      <c r="E81" s="395"/>
      <c r="F81" s="395"/>
      <c r="G81" s="395"/>
      <c r="H81" s="395"/>
      <c r="I81" s="395"/>
      <c r="J81" s="395"/>
      <c r="K81" s="395"/>
      <c r="L81" s="395"/>
      <c r="M81" s="395"/>
      <c r="N81" s="398"/>
      <c r="O81" s="407"/>
      <c r="P81" s="408"/>
      <c r="Q81" s="408"/>
      <c r="R81" s="108" t="s">
        <v>422</v>
      </c>
      <c r="S81" s="222"/>
      <c r="T81" s="222"/>
      <c r="U81" s="222"/>
      <c r="V81" s="222"/>
      <c r="W81" s="222"/>
      <c r="Y81" s="107"/>
      <c r="AA81" s="106"/>
      <c r="AB81" s="100"/>
    </row>
    <row r="82" spans="2:28" ht="18.5" thickBot="1" x14ac:dyDescent="0.25">
      <c r="B82" s="409" t="s">
        <v>456</v>
      </c>
      <c r="C82" s="410"/>
      <c r="D82" s="410"/>
      <c r="E82" s="410"/>
      <c r="F82" s="410"/>
      <c r="G82" s="410"/>
      <c r="H82" s="410"/>
      <c r="I82" s="410"/>
      <c r="J82" s="410"/>
      <c r="K82" s="410"/>
      <c r="L82" s="410"/>
      <c r="M82" s="410"/>
      <c r="N82" s="411"/>
      <c r="O82" s="412"/>
      <c r="P82" s="413"/>
      <c r="Q82" s="413"/>
      <c r="R82" s="108" t="s">
        <v>421</v>
      </c>
      <c r="S82" s="222"/>
      <c r="T82" s="222"/>
      <c r="U82" s="222"/>
      <c r="V82" s="222"/>
      <c r="W82" s="222"/>
      <c r="Y82" s="107"/>
      <c r="AA82" s="106"/>
      <c r="AB82" s="100"/>
    </row>
    <row r="83" spans="2:28" ht="19" thickTop="1" thickBot="1" x14ac:dyDescent="0.25">
      <c r="B83" s="390" t="s">
        <v>289</v>
      </c>
      <c r="C83" s="391"/>
      <c r="D83" s="391"/>
      <c r="E83" s="391"/>
      <c r="F83" s="391"/>
      <c r="G83" s="391"/>
      <c r="H83" s="391"/>
      <c r="I83" s="391"/>
      <c r="J83" s="394" t="s">
        <v>279</v>
      </c>
      <c r="K83" s="395"/>
      <c r="L83" s="395"/>
      <c r="M83" s="395"/>
      <c r="N83" s="395"/>
      <c r="O83" s="396">
        <f>O70+SUM(O72:Q79)-O73</f>
        <v>6189</v>
      </c>
      <c r="P83" s="397"/>
      <c r="Q83" s="397"/>
      <c r="R83" s="105" t="s">
        <v>280</v>
      </c>
      <c r="S83" s="221"/>
      <c r="T83" s="221"/>
      <c r="U83" s="221"/>
      <c r="V83" s="221"/>
      <c r="W83" s="221"/>
      <c r="X83" s="104"/>
      <c r="Y83" s="18"/>
      <c r="AA83" s="103"/>
      <c r="AB83" s="100"/>
    </row>
    <row r="84" spans="2:28" ht="19" thickTop="1" thickBot="1" x14ac:dyDescent="0.25">
      <c r="B84" s="392"/>
      <c r="C84" s="393"/>
      <c r="D84" s="393"/>
      <c r="E84" s="393"/>
      <c r="F84" s="393"/>
      <c r="G84" s="393"/>
      <c r="H84" s="393"/>
      <c r="I84" s="393"/>
      <c r="J84" s="394" t="s">
        <v>290</v>
      </c>
      <c r="K84" s="395"/>
      <c r="L84" s="395"/>
      <c r="M84" s="395"/>
      <c r="N84" s="398"/>
      <c r="O84" s="399">
        <f>O71+SUM(O72:Q79)-O73-O80-O81-O82</f>
        <v>6189</v>
      </c>
      <c r="P84" s="400"/>
      <c r="Q84" s="400"/>
      <c r="R84" s="102" t="s">
        <v>280</v>
      </c>
      <c r="S84" s="222"/>
      <c r="T84" s="222"/>
      <c r="U84" s="222"/>
      <c r="V84" s="222"/>
      <c r="W84" s="222"/>
      <c r="Y84" s="18"/>
      <c r="AA84" s="101"/>
      <c r="AB84" s="100"/>
    </row>
    <row r="85" spans="2:28" x14ac:dyDescent="0.2">
      <c r="B85" s="96" t="s">
        <v>291</v>
      </c>
      <c r="C85" s="389" t="s">
        <v>292</v>
      </c>
      <c r="D85" s="386"/>
      <c r="E85" s="386"/>
      <c r="F85" s="386"/>
      <c r="G85" s="386"/>
      <c r="H85" s="386"/>
      <c r="I85" s="386"/>
      <c r="J85" s="386"/>
      <c r="K85" s="386"/>
      <c r="L85" s="386"/>
      <c r="M85" s="386"/>
      <c r="N85" s="386"/>
      <c r="O85" s="386"/>
      <c r="P85" s="386"/>
      <c r="Q85" s="386"/>
      <c r="R85" s="386"/>
      <c r="S85" s="223"/>
      <c r="T85" s="223"/>
      <c r="U85" s="223"/>
      <c r="V85" s="223"/>
      <c r="W85" s="223"/>
    </row>
    <row r="86" spans="2:28" ht="24" customHeight="1" x14ac:dyDescent="0.2">
      <c r="B86" s="96" t="s">
        <v>293</v>
      </c>
      <c r="C86" s="389" t="s">
        <v>420</v>
      </c>
      <c r="D86" s="389"/>
      <c r="E86" s="389"/>
      <c r="F86" s="389"/>
      <c r="G86" s="389"/>
      <c r="H86" s="389"/>
      <c r="I86" s="389"/>
      <c r="J86" s="389"/>
      <c r="K86" s="389"/>
      <c r="L86" s="389"/>
      <c r="M86" s="389"/>
      <c r="N86" s="389"/>
      <c r="O86" s="389"/>
      <c r="P86" s="389"/>
      <c r="Q86" s="389"/>
      <c r="R86" s="389"/>
      <c r="S86" s="224"/>
      <c r="T86" s="224"/>
      <c r="U86" s="224"/>
      <c r="V86" s="224"/>
      <c r="W86" s="224"/>
    </row>
    <row r="87" spans="2:28" ht="24" customHeight="1" x14ac:dyDescent="0.2">
      <c r="B87" s="99"/>
      <c r="C87" s="389"/>
      <c r="D87" s="389"/>
      <c r="E87" s="389"/>
      <c r="F87" s="389"/>
      <c r="G87" s="389"/>
      <c r="H87" s="389"/>
      <c r="I87" s="389"/>
      <c r="J87" s="389"/>
      <c r="K87" s="389"/>
      <c r="L87" s="389"/>
      <c r="M87" s="389"/>
      <c r="N87" s="389"/>
      <c r="O87" s="389"/>
      <c r="P87" s="389"/>
      <c r="Q87" s="389"/>
      <c r="R87" s="389"/>
      <c r="S87" s="224"/>
      <c r="T87" s="224"/>
      <c r="U87" s="224"/>
      <c r="V87" s="224"/>
      <c r="W87" s="224"/>
    </row>
    <row r="88" spans="2:28" ht="12" customHeight="1" x14ac:dyDescent="0.2">
      <c r="B88" s="96" t="s">
        <v>294</v>
      </c>
      <c r="C88" s="386" t="s">
        <v>295</v>
      </c>
      <c r="D88" s="386"/>
      <c r="E88" s="386"/>
      <c r="F88" s="386"/>
      <c r="G88" s="386"/>
      <c r="H88" s="386"/>
      <c r="I88" s="386"/>
      <c r="J88" s="386"/>
      <c r="K88" s="386"/>
      <c r="L88" s="386"/>
      <c r="M88" s="386"/>
      <c r="N88" s="386"/>
      <c r="O88" s="386"/>
      <c r="P88" s="386"/>
      <c r="Q88" s="386"/>
      <c r="R88" s="386"/>
      <c r="S88" s="223"/>
      <c r="T88" s="223"/>
      <c r="U88" s="223"/>
      <c r="V88" s="223"/>
      <c r="W88" s="223"/>
    </row>
    <row r="89" spans="2:28" ht="24" customHeight="1" x14ac:dyDescent="0.2">
      <c r="B89" s="98" t="s">
        <v>296</v>
      </c>
      <c r="C89" s="387" t="s">
        <v>307</v>
      </c>
      <c r="D89" s="388"/>
      <c r="E89" s="388"/>
      <c r="F89" s="388"/>
      <c r="G89" s="388"/>
      <c r="H89" s="388"/>
      <c r="I89" s="388"/>
      <c r="J89" s="388"/>
      <c r="K89" s="388"/>
      <c r="L89" s="388"/>
      <c r="M89" s="388"/>
      <c r="N89" s="388"/>
      <c r="O89" s="388"/>
      <c r="P89" s="388"/>
      <c r="Q89" s="388"/>
      <c r="R89" s="388"/>
      <c r="S89" s="225"/>
      <c r="T89" s="225"/>
      <c r="U89" s="225"/>
      <c r="V89" s="225"/>
      <c r="W89" s="225"/>
    </row>
    <row r="90" spans="2:28" ht="15" customHeight="1" x14ac:dyDescent="0.2">
      <c r="B90" s="97" t="s">
        <v>297</v>
      </c>
      <c r="C90" s="389" t="s">
        <v>308</v>
      </c>
      <c r="D90" s="389"/>
      <c r="E90" s="389"/>
      <c r="F90" s="389"/>
      <c r="G90" s="389"/>
      <c r="H90" s="389"/>
      <c r="I90" s="389"/>
      <c r="J90" s="389"/>
      <c r="K90" s="389"/>
      <c r="L90" s="389"/>
      <c r="M90" s="389"/>
      <c r="N90" s="389"/>
      <c r="O90" s="389"/>
      <c r="P90" s="389"/>
      <c r="Q90" s="389"/>
      <c r="R90" s="389"/>
      <c r="S90" s="224"/>
      <c r="T90" s="224"/>
      <c r="U90" s="224"/>
      <c r="V90" s="224"/>
      <c r="W90" s="224"/>
    </row>
    <row r="91" spans="2:28" ht="5.25" customHeight="1" x14ac:dyDescent="0.2">
      <c r="C91" s="389"/>
      <c r="D91" s="389"/>
      <c r="E91" s="389"/>
      <c r="F91" s="389"/>
      <c r="G91" s="389"/>
      <c r="H91" s="389"/>
      <c r="I91" s="389"/>
      <c r="J91" s="389"/>
      <c r="K91" s="389"/>
      <c r="L91" s="389"/>
      <c r="M91" s="389"/>
      <c r="N91" s="389"/>
      <c r="O91" s="389"/>
      <c r="P91" s="389"/>
      <c r="Q91" s="389"/>
      <c r="R91" s="389"/>
      <c r="S91" s="224"/>
      <c r="T91" s="224"/>
      <c r="U91" s="224"/>
      <c r="V91" s="224"/>
      <c r="W91" s="224"/>
    </row>
    <row r="92" spans="2:28" ht="12" customHeight="1" x14ac:dyDescent="0.2">
      <c r="B92" s="243" t="s">
        <v>457</v>
      </c>
      <c r="C92" s="243"/>
      <c r="D92" s="243"/>
      <c r="E92" s="243"/>
      <c r="F92" s="243"/>
      <c r="G92" s="243"/>
      <c r="H92" s="243"/>
      <c r="I92" s="243"/>
      <c r="J92" s="243"/>
      <c r="K92" s="243"/>
      <c r="L92" s="243"/>
      <c r="M92" s="243"/>
      <c r="N92" s="243"/>
      <c r="O92" s="243"/>
      <c r="P92" s="243"/>
      <c r="Q92" s="243"/>
      <c r="R92" s="243"/>
      <c r="S92" s="97"/>
      <c r="T92" s="224"/>
      <c r="U92" s="224"/>
      <c r="V92" s="224"/>
      <c r="W92" s="224"/>
    </row>
  </sheetData>
  <sheetProtection algorithmName="SHA-512" hashValue="H2GdvDut7osXapIj/UFLe4Ct9//WRCdPg+aEZHBkXevQ7oGoa4KxVDdtvWPiimN1oBw30JkqgAWTtc1doVGUvg==" saltValue="tJj2cTRbGKATHxOuOFlFtw==" spinCount="100000" sheet="1" formatCells="0" formatColumns="0" formatRows="0"/>
  <protectedRanges>
    <protectedRange sqref="O72:Q82" name="範囲3"/>
    <protectedRange sqref="Q49:Q62 J44:J47 J63 P41:Q42" name="範囲2"/>
    <protectedRange sqref="J5:J42" name="範囲1"/>
  </protectedRanges>
  <mergeCells count="226">
    <mergeCell ref="B3:F4"/>
    <mergeCell ref="G3:I3"/>
    <mergeCell ref="J3:L3"/>
    <mergeCell ref="M3:N3"/>
    <mergeCell ref="O3:O4"/>
    <mergeCell ref="P3:Q4"/>
    <mergeCell ref="R3:R4"/>
    <mergeCell ref="Y3:AD4"/>
    <mergeCell ref="B5:B43"/>
    <mergeCell ref="C5:F5"/>
    <mergeCell ref="P5:Q5"/>
    <mergeCell ref="C6:F6"/>
    <mergeCell ref="P6:Q6"/>
    <mergeCell ref="C7:F7"/>
    <mergeCell ref="P7:Q7"/>
    <mergeCell ref="C8:F8"/>
    <mergeCell ref="P8:Q8"/>
    <mergeCell ref="C9:F9"/>
    <mergeCell ref="P9:Q9"/>
    <mergeCell ref="C10:F10"/>
    <mergeCell ref="P10:Q10"/>
    <mergeCell ref="C11:F11"/>
    <mergeCell ref="P11:Q11"/>
    <mergeCell ref="C12:F12"/>
    <mergeCell ref="P12:Q12"/>
    <mergeCell ref="C13:F13"/>
    <mergeCell ref="P13:Q13"/>
    <mergeCell ref="C14:F14"/>
    <mergeCell ref="P14:Q14"/>
    <mergeCell ref="C15:F15"/>
    <mergeCell ref="P15:Q15"/>
    <mergeCell ref="C16:D17"/>
    <mergeCell ref="E16:F16"/>
    <mergeCell ref="P16:Q16"/>
    <mergeCell ref="E17:F17"/>
    <mergeCell ref="P17:Q17"/>
    <mergeCell ref="C18:D19"/>
    <mergeCell ref="E18:F18"/>
    <mergeCell ref="P18:Q18"/>
    <mergeCell ref="E19:F19"/>
    <mergeCell ref="P19:Q19"/>
    <mergeCell ref="C20:D25"/>
    <mergeCell ref="E20:F20"/>
    <mergeCell ref="P20:Q20"/>
    <mergeCell ref="E21:F21"/>
    <mergeCell ref="P21:Q21"/>
    <mergeCell ref="E22:F22"/>
    <mergeCell ref="P22:Q22"/>
    <mergeCell ref="E23:F23"/>
    <mergeCell ref="P23:Q23"/>
    <mergeCell ref="E24:F24"/>
    <mergeCell ref="P24:Q24"/>
    <mergeCell ref="E25:F25"/>
    <mergeCell ref="P25:Q25"/>
    <mergeCell ref="C26:F26"/>
    <mergeCell ref="P26:Q26"/>
    <mergeCell ref="C27:F27"/>
    <mergeCell ref="P27:Q27"/>
    <mergeCell ref="C28:F28"/>
    <mergeCell ref="P28:Q28"/>
    <mergeCell ref="C29:F29"/>
    <mergeCell ref="P29:Q29"/>
    <mergeCell ref="C30:F30"/>
    <mergeCell ref="P30:Q30"/>
    <mergeCell ref="C31:F31"/>
    <mergeCell ref="P31:Q31"/>
    <mergeCell ref="C32:F32"/>
    <mergeCell ref="P32:Q32"/>
    <mergeCell ref="C33:F33"/>
    <mergeCell ref="P33:Q33"/>
    <mergeCell ref="C34:F34"/>
    <mergeCell ref="P34:Q34"/>
    <mergeCell ref="C35:F35"/>
    <mergeCell ref="P35:Q35"/>
    <mergeCell ref="C36:F36"/>
    <mergeCell ref="P36:Q36"/>
    <mergeCell ref="C37:F37"/>
    <mergeCell ref="P37:Q37"/>
    <mergeCell ref="C38:F38"/>
    <mergeCell ref="P38:Q38"/>
    <mergeCell ref="C39:D41"/>
    <mergeCell ref="E39:F40"/>
    <mergeCell ref="G39:G40"/>
    <mergeCell ref="H39:H40"/>
    <mergeCell ref="J39:J40"/>
    <mergeCell ref="K39:K40"/>
    <mergeCell ref="O39:O40"/>
    <mergeCell ref="E41:F41"/>
    <mergeCell ref="P41:Q41"/>
    <mergeCell ref="C42:O43"/>
    <mergeCell ref="P42:Q42"/>
    <mergeCell ref="P43:Q43"/>
    <mergeCell ref="P44:Q44"/>
    <mergeCell ref="C45:F45"/>
    <mergeCell ref="P45:Q45"/>
    <mergeCell ref="C46:F46"/>
    <mergeCell ref="P46:Q46"/>
    <mergeCell ref="C47:F47"/>
    <mergeCell ref="P47:Q47"/>
    <mergeCell ref="H49:H50"/>
    <mergeCell ref="I49:I50"/>
    <mergeCell ref="J49:J50"/>
    <mergeCell ref="J61:J62"/>
    <mergeCell ref="B44:B48"/>
    <mergeCell ref="C44:F44"/>
    <mergeCell ref="C48:Q48"/>
    <mergeCell ref="K49:K50"/>
    <mergeCell ref="L49:L50"/>
    <mergeCell ref="M49:M50"/>
    <mergeCell ref="N49:N50"/>
    <mergeCell ref="O49:O50"/>
    <mergeCell ref="C51:F52"/>
    <mergeCell ref="G51:G52"/>
    <mergeCell ref="H51:H52"/>
    <mergeCell ref="I51:I52"/>
    <mergeCell ref="J51:J52"/>
    <mergeCell ref="K51:K52"/>
    <mergeCell ref="L51:L52"/>
    <mergeCell ref="M51:M52"/>
    <mergeCell ref="N51:N52"/>
    <mergeCell ref="O51:O52"/>
    <mergeCell ref="C53:F54"/>
    <mergeCell ref="G53:G54"/>
    <mergeCell ref="H53:H54"/>
    <mergeCell ref="I53:I54"/>
    <mergeCell ref="J53:J54"/>
    <mergeCell ref="K53:K54"/>
    <mergeCell ref="L53:L54"/>
    <mergeCell ref="M53:M54"/>
    <mergeCell ref="N53:N54"/>
    <mergeCell ref="O53:O54"/>
    <mergeCell ref="C55:F56"/>
    <mergeCell ref="G55:G56"/>
    <mergeCell ref="H55:H56"/>
    <mergeCell ref="I55:I56"/>
    <mergeCell ref="J55:J56"/>
    <mergeCell ref="K55:K56"/>
    <mergeCell ref="L55:L56"/>
    <mergeCell ref="M55:M56"/>
    <mergeCell ref="N55:N56"/>
    <mergeCell ref="O55:O56"/>
    <mergeCell ref="H59:H60"/>
    <mergeCell ref="I59:I60"/>
    <mergeCell ref="J59:J60"/>
    <mergeCell ref="K59:K60"/>
    <mergeCell ref="L59:L60"/>
    <mergeCell ref="M59:M60"/>
    <mergeCell ref="N59:N60"/>
    <mergeCell ref="O59:O60"/>
    <mergeCell ref="C57:F58"/>
    <mergeCell ref="G57:G58"/>
    <mergeCell ref="H57:H58"/>
    <mergeCell ref="I57:I58"/>
    <mergeCell ref="J57:J58"/>
    <mergeCell ref="K57:K58"/>
    <mergeCell ref="L57:L58"/>
    <mergeCell ref="M57:M58"/>
    <mergeCell ref="N57:N58"/>
    <mergeCell ref="O61:O62"/>
    <mergeCell ref="E63:F63"/>
    <mergeCell ref="P63:Q63"/>
    <mergeCell ref="C64:L65"/>
    <mergeCell ref="O64:Q64"/>
    <mergeCell ref="O65:Q65"/>
    <mergeCell ref="B66:L67"/>
    <mergeCell ref="O66:Q66"/>
    <mergeCell ref="O67:Q67"/>
    <mergeCell ref="B49:B65"/>
    <mergeCell ref="C49:F50"/>
    <mergeCell ref="G49:G50"/>
    <mergeCell ref="C61:D63"/>
    <mergeCell ref="E61:F62"/>
    <mergeCell ref="G61:G62"/>
    <mergeCell ref="H61:H62"/>
    <mergeCell ref="I61:I62"/>
    <mergeCell ref="K61:K62"/>
    <mergeCell ref="L61:L62"/>
    <mergeCell ref="M61:M62"/>
    <mergeCell ref="N61:N62"/>
    <mergeCell ref="O57:O58"/>
    <mergeCell ref="C59:F60"/>
    <mergeCell ref="G59:G60"/>
    <mergeCell ref="B68:R68"/>
    <mergeCell ref="B69:N69"/>
    <mergeCell ref="O69:R69"/>
    <mergeCell ref="B70:E73"/>
    <mergeCell ref="F70:K71"/>
    <mergeCell ref="L70:N70"/>
    <mergeCell ref="O70:Q70"/>
    <mergeCell ref="Y70:AD71"/>
    <mergeCell ref="L71:N71"/>
    <mergeCell ref="O71:Q71"/>
    <mergeCell ref="F72:N72"/>
    <mergeCell ref="O72:Q72"/>
    <mergeCell ref="F73:J73"/>
    <mergeCell ref="K73:N73"/>
    <mergeCell ref="O73:Q73"/>
    <mergeCell ref="T70:V71"/>
    <mergeCell ref="B74:N74"/>
    <mergeCell ref="O74:Q74"/>
    <mergeCell ref="B75:N75"/>
    <mergeCell ref="O75:Q75"/>
    <mergeCell ref="B76:N76"/>
    <mergeCell ref="O76:Q76"/>
    <mergeCell ref="B77:N77"/>
    <mergeCell ref="O77:Q77"/>
    <mergeCell ref="B78:N78"/>
    <mergeCell ref="O78:Q78"/>
    <mergeCell ref="B79:N79"/>
    <mergeCell ref="O79:Q79"/>
    <mergeCell ref="B80:N80"/>
    <mergeCell ref="O80:Q80"/>
    <mergeCell ref="B81:N81"/>
    <mergeCell ref="O81:Q81"/>
    <mergeCell ref="B82:N82"/>
    <mergeCell ref="O82:Q82"/>
    <mergeCell ref="C86:R87"/>
    <mergeCell ref="C88:R88"/>
    <mergeCell ref="C89:R89"/>
    <mergeCell ref="C90:R91"/>
    <mergeCell ref="B83:I84"/>
    <mergeCell ref="J83:N83"/>
    <mergeCell ref="O83:Q83"/>
    <mergeCell ref="J84:N84"/>
    <mergeCell ref="O84:Q84"/>
    <mergeCell ref="C85:R85"/>
  </mergeCells>
  <phoneticPr fontId="6"/>
  <dataValidations count="2">
    <dataValidation type="decimal" operator="greaterThan" allowBlank="1" showInputMessage="1" showErrorMessage="1" sqref="J63 J41 J44:J47 J5:J39 P41:Q41" xr:uid="{F9E2D62F-C2F0-4F7B-B859-09394AC42B7A}">
      <formula1>0</formula1>
    </dataValidation>
    <dataValidation type="decimal" operator="greaterThanOrEqual" allowBlank="1" showInputMessage="1" showErrorMessage="1" sqref="Q51:Q62" xr:uid="{14C70008-6648-40BD-9C86-A2A83DB6C450}">
      <formula1>0</formula1>
    </dataValidation>
  </dataValidations>
  <pageMargins left="0.7" right="0.7" top="0.75" bottom="0.75" header="0.3" footer="0.3"/>
  <pageSetup paperSize="9" scale="4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6884-B1D0-4C23-9B23-F1A9CDF29725}">
  <sheetPr codeName="Sheet3"/>
  <dimension ref="A1:BU4"/>
  <sheetViews>
    <sheetView zoomScaleNormal="100" workbookViewId="0">
      <selection activeCell="AG4" sqref="AG4"/>
    </sheetView>
  </sheetViews>
  <sheetFormatPr defaultRowHeight="12.5" x14ac:dyDescent="0.2"/>
  <cols>
    <col min="1" max="1" width="10.54296875" customWidth="1"/>
    <col min="2" max="4" width="12.54296875" customWidth="1"/>
    <col min="5" max="5" width="15.7265625" bestFit="1" customWidth="1"/>
    <col min="7" max="7" width="12.54296875" customWidth="1"/>
    <col min="11" max="12" width="10.54296875" customWidth="1"/>
    <col min="14" max="14" width="12.54296875" customWidth="1"/>
    <col min="15" max="15" width="10.54296875" customWidth="1"/>
    <col min="16" max="16" width="12.54296875" customWidth="1"/>
    <col min="17" max="18" width="16.6328125" customWidth="1"/>
    <col min="19" max="19" width="10.54296875" customWidth="1"/>
    <col min="20" max="20" width="12" customWidth="1"/>
    <col min="21" max="21" width="15.81640625" customWidth="1"/>
    <col min="22" max="22" width="10.90625" customWidth="1"/>
    <col min="23" max="23" width="16.6328125" customWidth="1"/>
    <col min="24" max="32" width="17.7265625" customWidth="1"/>
    <col min="33" max="35" width="20.6328125" customWidth="1"/>
    <col min="36" max="38" width="16.6328125" customWidth="1"/>
    <col min="39" max="41" width="18.7265625" customWidth="1"/>
    <col min="42" max="42" width="14.6328125" customWidth="1"/>
    <col min="43" max="56" width="18.7265625" customWidth="1"/>
    <col min="57" max="57" width="13.6328125" customWidth="1"/>
    <col min="58" max="59" width="17.7265625" customWidth="1"/>
    <col min="60" max="60" width="13.6328125" customWidth="1"/>
    <col min="61" max="62" width="17.7265625" customWidth="1"/>
    <col min="63" max="64" width="13.6328125" customWidth="1"/>
    <col min="65" max="65" width="17.7265625" customWidth="1"/>
    <col min="66" max="66" width="13.6328125" customWidth="1"/>
    <col min="67" max="67" width="17.7265625" customWidth="1"/>
    <col min="68" max="69" width="13.6328125" customWidth="1"/>
    <col min="70" max="70" width="17.7265625" customWidth="1"/>
    <col min="71" max="71" width="13.6328125" customWidth="1"/>
    <col min="72" max="73" width="10.54296875" customWidth="1"/>
  </cols>
  <sheetData>
    <row r="1" spans="1:73" x14ac:dyDescent="0.2">
      <c r="B1" s="600" t="s">
        <v>183</v>
      </c>
      <c r="C1" s="601"/>
      <c r="D1" s="601"/>
      <c r="E1" s="601"/>
      <c r="F1" s="601"/>
      <c r="G1" s="601"/>
      <c r="H1" s="601"/>
      <c r="I1" s="601"/>
      <c r="J1" s="601"/>
      <c r="K1" s="601"/>
      <c r="L1" s="601"/>
      <c r="M1" s="601"/>
      <c r="N1" s="601"/>
      <c r="O1" s="601"/>
      <c r="P1" s="601"/>
      <c r="Q1" s="601"/>
      <c r="R1" s="606" t="s">
        <v>205</v>
      </c>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c r="AT1" s="606"/>
      <c r="AU1" s="606"/>
      <c r="AV1" s="606"/>
      <c r="AW1" s="606"/>
      <c r="AX1" s="606"/>
      <c r="AY1" s="606"/>
      <c r="AZ1" s="606"/>
      <c r="BA1" s="606"/>
      <c r="BB1" s="606"/>
      <c r="BC1" s="606"/>
      <c r="BD1" s="606"/>
      <c r="BE1" s="606"/>
      <c r="BF1" s="606"/>
      <c r="BG1" s="606"/>
      <c r="BH1" s="606"/>
      <c r="BI1" s="606"/>
      <c r="BJ1" s="606"/>
      <c r="BK1" s="606"/>
      <c r="BL1" s="606"/>
      <c r="BM1" s="606"/>
      <c r="BN1" s="606"/>
      <c r="BO1" s="606"/>
      <c r="BP1" s="606"/>
      <c r="BQ1" s="606"/>
      <c r="BR1" s="606"/>
      <c r="BS1" s="606"/>
      <c r="BT1" s="606"/>
      <c r="BU1" s="608" t="s">
        <v>298</v>
      </c>
    </row>
    <row r="2" spans="1:73" x14ac:dyDescent="0.2">
      <c r="B2" s="8"/>
      <c r="C2" s="8"/>
      <c r="D2" s="8"/>
      <c r="E2" s="8"/>
      <c r="F2" s="8"/>
      <c r="G2" s="8"/>
      <c r="H2" s="8"/>
      <c r="I2" s="602" t="s">
        <v>305</v>
      </c>
      <c r="J2" s="602"/>
      <c r="K2" s="8"/>
      <c r="L2" s="602" t="s">
        <v>182</v>
      </c>
      <c r="M2" s="602"/>
      <c r="N2" s="602"/>
      <c r="O2" s="602"/>
      <c r="P2" s="602"/>
      <c r="Q2" s="602"/>
      <c r="R2" s="6"/>
      <c r="T2" s="603" t="s">
        <v>184</v>
      </c>
      <c r="U2" s="603"/>
      <c r="V2" s="603"/>
      <c r="W2" s="603"/>
      <c r="X2" s="603" t="s">
        <v>189</v>
      </c>
      <c r="Y2" s="603"/>
      <c r="Z2" s="603"/>
      <c r="AA2" s="603" t="s">
        <v>190</v>
      </c>
      <c r="AB2" s="603"/>
      <c r="AC2" s="603"/>
      <c r="AD2" s="603" t="s">
        <v>191</v>
      </c>
      <c r="AE2" s="603"/>
      <c r="AF2" s="603"/>
      <c r="AG2" s="603" t="s">
        <v>192</v>
      </c>
      <c r="AH2" s="603"/>
      <c r="AI2" s="603"/>
      <c r="AJ2" s="603" t="s">
        <v>193</v>
      </c>
      <c r="AK2" s="603"/>
      <c r="AL2" s="603"/>
      <c r="AM2" s="603" t="s">
        <v>194</v>
      </c>
      <c r="AN2" s="603"/>
      <c r="AO2" s="603"/>
      <c r="AP2" s="7" t="s">
        <v>345</v>
      </c>
      <c r="AQ2" s="604" t="s">
        <v>195</v>
      </c>
      <c r="AR2" s="605"/>
      <c r="AS2" s="605"/>
      <c r="AT2" s="605"/>
      <c r="AU2" s="605"/>
      <c r="AV2" s="605"/>
      <c r="AW2" s="605"/>
      <c r="AX2" s="605"/>
      <c r="AY2" s="605"/>
      <c r="AZ2" s="605"/>
      <c r="BA2" s="605"/>
      <c r="BB2" s="607"/>
      <c r="BC2" s="604" t="s">
        <v>346</v>
      </c>
      <c r="BD2" s="607"/>
      <c r="BE2" s="603" t="s">
        <v>202</v>
      </c>
      <c r="BF2" s="603"/>
      <c r="BG2" s="603"/>
      <c r="BH2" s="603"/>
      <c r="BI2" s="603"/>
      <c r="BJ2" s="603"/>
      <c r="BK2" s="603"/>
      <c r="BL2" s="603"/>
      <c r="BM2" s="603"/>
      <c r="BN2" s="604" t="s">
        <v>203</v>
      </c>
      <c r="BO2" s="605"/>
      <c r="BP2" s="605"/>
      <c r="BQ2" s="605"/>
      <c r="BR2" s="605"/>
      <c r="BS2" s="605"/>
      <c r="BU2" s="608"/>
    </row>
    <row r="3" spans="1:73" x14ac:dyDescent="0.2">
      <c r="A3" s="14" t="s">
        <v>206</v>
      </c>
      <c r="B3" s="14" t="s">
        <v>2</v>
      </c>
      <c r="C3" s="14" t="s">
        <v>359</v>
      </c>
      <c r="D3" s="14" t="s">
        <v>360</v>
      </c>
      <c r="E3" s="13" t="s">
        <v>174</v>
      </c>
      <c r="F3" s="14" t="s">
        <v>177</v>
      </c>
      <c r="G3" s="14" t="s">
        <v>178</v>
      </c>
      <c r="H3" s="14" t="s">
        <v>5</v>
      </c>
      <c r="I3" s="17" t="s">
        <v>179</v>
      </c>
      <c r="J3" s="17" t="s">
        <v>180</v>
      </c>
      <c r="K3" s="14" t="s">
        <v>181</v>
      </c>
      <c r="L3" s="14" t="s">
        <v>7</v>
      </c>
      <c r="M3" s="14" t="s">
        <v>8</v>
      </c>
      <c r="N3" s="14" t="s">
        <v>9</v>
      </c>
      <c r="O3" s="14" t="s">
        <v>10</v>
      </c>
      <c r="P3" s="14" t="s">
        <v>11</v>
      </c>
      <c r="Q3" s="14" t="s">
        <v>12</v>
      </c>
      <c r="R3" s="14" t="s">
        <v>26</v>
      </c>
      <c r="S3" s="14" t="s">
        <v>27</v>
      </c>
      <c r="T3" s="14" t="s">
        <v>185</v>
      </c>
      <c r="U3" s="14" t="s">
        <v>186</v>
      </c>
      <c r="V3" s="14" t="s">
        <v>187</v>
      </c>
      <c r="W3" s="14" t="s">
        <v>188</v>
      </c>
      <c r="X3" s="14" t="s">
        <v>327</v>
      </c>
      <c r="Y3" s="14" t="s">
        <v>328</v>
      </c>
      <c r="Z3" s="14" t="s">
        <v>329</v>
      </c>
      <c r="AA3" s="14" t="s">
        <v>330</v>
      </c>
      <c r="AB3" s="14" t="s">
        <v>331</v>
      </c>
      <c r="AC3" s="14" t="s">
        <v>332</v>
      </c>
      <c r="AD3" s="14" t="s">
        <v>333</v>
      </c>
      <c r="AE3" s="14" t="s">
        <v>334</v>
      </c>
      <c r="AF3" s="14" t="s">
        <v>335</v>
      </c>
      <c r="AG3" s="14" t="s">
        <v>336</v>
      </c>
      <c r="AH3" s="14" t="s">
        <v>337</v>
      </c>
      <c r="AI3" s="14" t="s">
        <v>338</v>
      </c>
      <c r="AJ3" s="14" t="s">
        <v>339</v>
      </c>
      <c r="AK3" s="14" t="s">
        <v>340</v>
      </c>
      <c r="AL3" s="14" t="s">
        <v>341</v>
      </c>
      <c r="AM3" s="14" t="s">
        <v>342</v>
      </c>
      <c r="AN3" s="14" t="s">
        <v>343</v>
      </c>
      <c r="AO3" s="14" t="s">
        <v>344</v>
      </c>
      <c r="AP3" s="14" t="s">
        <v>196</v>
      </c>
      <c r="AQ3" s="14" t="s">
        <v>379</v>
      </c>
      <c r="AR3" s="14" t="s">
        <v>381</v>
      </c>
      <c r="AS3" s="14" t="s">
        <v>380</v>
      </c>
      <c r="AT3" s="14" t="s">
        <v>383</v>
      </c>
      <c r="AU3" s="14" t="s">
        <v>384</v>
      </c>
      <c r="AV3" s="14" t="s">
        <v>382</v>
      </c>
      <c r="AW3" s="14" t="s">
        <v>385</v>
      </c>
      <c r="AX3" s="14" t="s">
        <v>387</v>
      </c>
      <c r="AY3" s="14" t="s">
        <v>386</v>
      </c>
      <c r="AZ3" s="14" t="s">
        <v>388</v>
      </c>
      <c r="BA3" s="14" t="s">
        <v>389</v>
      </c>
      <c r="BB3" s="14" t="s">
        <v>390</v>
      </c>
      <c r="BC3" s="14" t="s">
        <v>347</v>
      </c>
      <c r="BD3" s="14" t="s">
        <v>348</v>
      </c>
      <c r="BE3" s="14" t="s">
        <v>197</v>
      </c>
      <c r="BF3" s="14" t="s">
        <v>198</v>
      </c>
      <c r="BG3" s="14" t="s">
        <v>349</v>
      </c>
      <c r="BH3" s="14" t="s">
        <v>199</v>
      </c>
      <c r="BI3" s="14" t="s">
        <v>200</v>
      </c>
      <c r="BJ3" s="14" t="s">
        <v>350</v>
      </c>
      <c r="BK3" s="14" t="s">
        <v>201</v>
      </c>
      <c r="BL3" s="14" t="s">
        <v>351</v>
      </c>
      <c r="BM3" s="14" t="s">
        <v>352</v>
      </c>
      <c r="BN3" s="14" t="s">
        <v>353</v>
      </c>
      <c r="BO3" s="14" t="s">
        <v>354</v>
      </c>
      <c r="BP3" s="14" t="s">
        <v>355</v>
      </c>
      <c r="BQ3" s="14" t="s">
        <v>356</v>
      </c>
      <c r="BR3" s="14" t="s">
        <v>357</v>
      </c>
      <c r="BS3" s="14" t="s">
        <v>358</v>
      </c>
      <c r="BT3" s="15" t="s">
        <v>204</v>
      </c>
      <c r="BU3" t="s">
        <v>299</v>
      </c>
    </row>
    <row r="4" spans="1:73" x14ac:dyDescent="0.2">
      <c r="A4" s="11" t="s">
        <v>207</v>
      </c>
      <c r="B4" s="11" t="str">
        <f>様式第１号!L14</f>
        <v>○○○○</v>
      </c>
      <c r="C4" s="11">
        <f>様式第１号!K4</f>
        <v>6</v>
      </c>
      <c r="D4" s="11">
        <f>様式第１号!Q5</f>
        <v>0</v>
      </c>
      <c r="E4" s="16" t="str">
        <f>様式第１号!O8</f>
        <v>令和○年○月○日</v>
      </c>
      <c r="F4" s="11" t="str">
        <f>様式第１号!L15</f>
        <v>群馬県○○市○○町○ー○ー○</v>
      </c>
      <c r="G4" s="11" t="str">
        <f>様式第１号!L18</f>
        <v>群馬県庁株式会社</v>
      </c>
      <c r="H4" s="11" t="str">
        <f>様式第１号!L19</f>
        <v>群馬　太郎</v>
      </c>
      <c r="I4" s="11" t="str">
        <f>様式第１号!E35</f>
        <v>E製造業</v>
      </c>
      <c r="J4" s="11" t="str">
        <f>様式第１号!E39</f>
        <v>29電気機械器具製造業</v>
      </c>
      <c r="K4" s="11" t="str">
        <f>様式第１号!C43</f>
        <v>空調・住宅関連機器の製造</v>
      </c>
      <c r="L4" s="11" t="str">
        <f>様式第１号!H48</f>
        <v>グリーンイノベーション推進課</v>
      </c>
      <c r="M4" s="11">
        <f>様式第１号!H49</f>
        <v>0</v>
      </c>
      <c r="N4" s="11" t="str">
        <f>様式第１号!H51</f>
        <v>群馬　次郎</v>
      </c>
      <c r="O4" s="11" t="str">
        <f>様式第１号!H52</f>
        <v>027-226-2817</v>
      </c>
      <c r="P4" s="11">
        <f>様式第１号!H53</f>
        <v>0</v>
      </c>
      <c r="Q4" s="11" t="str">
        <f>様式第１号!H54</f>
        <v>○○○○○@○○○○</v>
      </c>
      <c r="R4" s="11" t="str">
        <f>別紙1!C3</f>
        <v>前年度比で温室効果ガス排出量を5％以上削減する。</v>
      </c>
      <c r="S4" s="11" t="str">
        <f>別紙1!C6</f>
        <v>代表取締役を本部長とする地球温暖化対策本部会議において、各部署の取組の進捗管理を実施する。</v>
      </c>
      <c r="T4" s="11" t="b">
        <v>0</v>
      </c>
      <c r="U4" s="11" t="b">
        <v>0</v>
      </c>
      <c r="V4" s="11" t="b">
        <v>0</v>
      </c>
      <c r="W4" s="11" t="b">
        <v>0</v>
      </c>
      <c r="X4" s="11">
        <f>別紙1!H26</f>
        <v>6300</v>
      </c>
      <c r="Y4" s="11">
        <f>別紙1!L26</f>
        <v>6187</v>
      </c>
      <c r="Z4" s="11">
        <f>別紙1!P26</f>
        <v>6000</v>
      </c>
      <c r="AA4" s="11">
        <f>別紙1!H29</f>
        <v>0</v>
      </c>
      <c r="AB4" s="11">
        <f>別紙1!L29</f>
        <v>0</v>
      </c>
      <c r="AC4" s="11">
        <f>別紙1!P29</f>
        <v>0</v>
      </c>
      <c r="AD4" s="11">
        <f>別紙1!H32</f>
        <v>0</v>
      </c>
      <c r="AE4" s="11">
        <f>別紙1!L32</f>
        <v>0</v>
      </c>
      <c r="AF4" s="11">
        <f>別紙1!P32</f>
        <v>0</v>
      </c>
      <c r="AG4" s="11">
        <f>別紙1!H35</f>
        <v>6300</v>
      </c>
      <c r="AH4" s="11">
        <f>別紙1!L35</f>
        <v>6187</v>
      </c>
      <c r="AI4" s="11">
        <f>別紙1!P35</f>
        <v>6000</v>
      </c>
      <c r="AJ4" s="11">
        <f>別紙1!F38</f>
        <v>0</v>
      </c>
      <c r="AK4" s="11">
        <f>別紙1!J38</f>
        <v>0</v>
      </c>
      <c r="AL4" s="11">
        <f>別紙1!N38</f>
        <v>0</v>
      </c>
      <c r="AM4" s="11" t="str">
        <f>別紙1!H39</f>
        <v/>
      </c>
      <c r="AN4" s="11" t="str">
        <f>別紙1!L39</f>
        <v/>
      </c>
      <c r="AO4" s="11" t="str">
        <f>別紙1!P39</f>
        <v/>
      </c>
      <c r="AP4" s="11">
        <f>別紙1!F42</f>
        <v>0</v>
      </c>
      <c r="AQ4" s="11">
        <f>別紙1!G48</f>
        <v>5</v>
      </c>
      <c r="AR4" s="11">
        <f>別紙1!K48</f>
        <v>10</v>
      </c>
      <c r="AS4" s="11">
        <f>別紙1!O48</f>
        <v>15</v>
      </c>
      <c r="AT4" s="11">
        <f>別紙1!G49</f>
        <v>0</v>
      </c>
      <c r="AU4" s="11">
        <f>別紙1!K49</f>
        <v>0</v>
      </c>
      <c r="AV4" s="11">
        <f>別紙1!O49</f>
        <v>0</v>
      </c>
      <c r="AW4" s="11">
        <f>別紙1!G50</f>
        <v>0</v>
      </c>
      <c r="AX4" s="11">
        <f>別紙1!K50</f>
        <v>0</v>
      </c>
      <c r="AY4" s="11">
        <f>別紙1!O50</f>
        <v>5</v>
      </c>
      <c r="AZ4" s="11">
        <f>別紙1!G51</f>
        <v>5</v>
      </c>
      <c r="BA4" s="11">
        <f>別紙1!K51</f>
        <v>10</v>
      </c>
      <c r="BB4" s="11">
        <f>別紙1!O51</f>
        <v>20</v>
      </c>
      <c r="BC4" s="11">
        <f>別紙1!L54</f>
        <v>0</v>
      </c>
      <c r="BD4" s="11">
        <f>別紙1!L55</f>
        <v>0</v>
      </c>
      <c r="BE4" s="11" t="str">
        <f>別紙1!E58</f>
        <v>体制の整備</v>
      </c>
      <c r="BF4" s="11" t="str">
        <f>別紙1!H58</f>
        <v>環境マネジメントシステムの導入</v>
      </c>
      <c r="BG4" s="11" t="str">
        <f>別紙1!M58</f>
        <v>環境マネジメントシステムを導入し、第三者機関のチェックによる信頼性の高い仕組みを整備した。</v>
      </c>
      <c r="BH4" s="11" t="str">
        <f>別紙1!E60</f>
        <v>空調設備</v>
      </c>
      <c r="BI4" s="11" t="str">
        <f>別紙1!H60</f>
        <v>空調温度の適正な管理を行う。</v>
      </c>
      <c r="BJ4" s="11" t="str">
        <f>別紙1!M60</f>
        <v>室温は夏２８℃、冬１９℃目安になるよう室温管理を行った。</v>
      </c>
      <c r="BK4" s="11" t="str">
        <f>別紙1!E62</f>
        <v>照明設備</v>
      </c>
      <c r="BL4" s="11" t="str">
        <f>別紙1!H62</f>
        <v>照明のLED化</v>
      </c>
      <c r="BM4" s="11" t="str">
        <f>別紙1!M62</f>
        <v>計画に沿ってLED化を行った。</v>
      </c>
      <c r="BN4" s="11" t="str">
        <f>別紙1!E64</f>
        <v>エネルギー使用の管理</v>
      </c>
      <c r="BO4" s="11" t="str">
        <f>別紙1!H64</f>
        <v>エネルギー使用について燃・季節・月等の使用量を把握し、過去のデータとの比較、分析ができるように管理する。</v>
      </c>
      <c r="BP4" s="11" t="str">
        <f>別紙1!E66</f>
        <v>照明設備</v>
      </c>
      <c r="BQ4" s="11" t="str">
        <f>別紙1!H66</f>
        <v>照明のLED化</v>
      </c>
      <c r="BR4" s="11" t="str">
        <f>別紙1!E68</f>
        <v>設備</v>
      </c>
      <c r="BS4" s="11" t="str">
        <f>別紙1!H68</f>
        <v>太陽光発電等の再生可能エネルギーを導入する。</v>
      </c>
      <c r="BT4" s="12">
        <f>別紙1!C71</f>
        <v>0</v>
      </c>
      <c r="BU4" t="e">
        <f>#REF!</f>
        <v>#REF!</v>
      </c>
    </row>
  </sheetData>
  <mergeCells count="16">
    <mergeCell ref="BU1:BU2"/>
    <mergeCell ref="AD2:AF2"/>
    <mergeCell ref="AG2:AI2"/>
    <mergeCell ref="AJ2:AL2"/>
    <mergeCell ref="AM2:AO2"/>
    <mergeCell ref="AQ2:BB2"/>
    <mergeCell ref="B1:Q1"/>
    <mergeCell ref="L2:Q2"/>
    <mergeCell ref="BE2:BM2"/>
    <mergeCell ref="BN2:BS2"/>
    <mergeCell ref="T2:W2"/>
    <mergeCell ref="X2:Z2"/>
    <mergeCell ref="AA2:AC2"/>
    <mergeCell ref="R1:BT1"/>
    <mergeCell ref="I2:J2"/>
    <mergeCell ref="BC2:BD2"/>
  </mergeCells>
  <phoneticPr fontId="6"/>
  <conditionalFormatting sqref="B2:AQ2 BC2:BT2">
    <cfRule type="expression" priority="1">
      <formula>MOD(COLUMN(),2)=0</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7B01-C9C1-4B6D-9044-19E0BBE27A46}">
  <sheetPr codeName="Sheet6"/>
  <dimension ref="A1:T31"/>
  <sheetViews>
    <sheetView topLeftCell="A10" zoomScale="70" zoomScaleNormal="70" workbookViewId="0">
      <selection activeCell="H25" sqref="H25"/>
    </sheetView>
  </sheetViews>
  <sheetFormatPr defaultRowHeight="12.5" x14ac:dyDescent="0.2"/>
  <cols>
    <col min="1" max="1" width="14.1796875" customWidth="1"/>
  </cols>
  <sheetData>
    <row r="1" spans="1:20" x14ac:dyDescent="0.2">
      <c r="A1" s="3" t="s">
        <v>133</v>
      </c>
      <c r="B1" s="3" t="s">
        <v>141</v>
      </c>
      <c r="C1" s="1" t="s">
        <v>134</v>
      </c>
      <c r="D1" s="1" t="s">
        <v>142</v>
      </c>
      <c r="E1" s="1" t="s">
        <v>143</v>
      </c>
      <c r="F1" s="1" t="s">
        <v>144</v>
      </c>
      <c r="G1" s="1" t="s">
        <v>145</v>
      </c>
      <c r="H1" s="1" t="s">
        <v>146</v>
      </c>
      <c r="I1" s="1" t="s">
        <v>147</v>
      </c>
      <c r="J1" s="1" t="s">
        <v>148</v>
      </c>
      <c r="K1" s="1" t="s">
        <v>149</v>
      </c>
      <c r="L1" s="1" t="s">
        <v>150</v>
      </c>
      <c r="M1" s="1" t="s">
        <v>152</v>
      </c>
      <c r="N1" s="1" t="s">
        <v>153</v>
      </c>
      <c r="O1" s="1" t="s">
        <v>154</v>
      </c>
      <c r="P1" s="1" t="s">
        <v>155</v>
      </c>
      <c r="Q1" s="1" t="s">
        <v>156</v>
      </c>
      <c r="R1" s="1" t="s">
        <v>157</v>
      </c>
      <c r="S1" s="1" t="s">
        <v>158</v>
      </c>
      <c r="T1" s="1" t="s">
        <v>159</v>
      </c>
    </row>
    <row r="2" spans="1:20" x14ac:dyDescent="0.2">
      <c r="A2" s="4" t="s">
        <v>41</v>
      </c>
      <c r="B2" s="4" t="s">
        <v>43</v>
      </c>
      <c r="D2" t="s">
        <v>45</v>
      </c>
      <c r="E2" t="s">
        <v>48</v>
      </c>
      <c r="F2" t="s">
        <v>72</v>
      </c>
      <c r="G2" t="s">
        <v>76</v>
      </c>
      <c r="H2" t="s">
        <v>81</v>
      </c>
      <c r="I2" t="s">
        <v>89</v>
      </c>
      <c r="J2" t="s">
        <v>100</v>
      </c>
      <c r="K2" t="s">
        <v>103</v>
      </c>
      <c r="L2" t="s">
        <v>151</v>
      </c>
      <c r="M2" t="s">
        <v>109</v>
      </c>
      <c r="N2" t="s">
        <v>112</v>
      </c>
      <c r="O2" t="s">
        <v>115</v>
      </c>
      <c r="P2" t="s">
        <v>116</v>
      </c>
      <c r="Q2" t="s">
        <v>119</v>
      </c>
      <c r="R2" t="s">
        <v>121</v>
      </c>
      <c r="S2" t="s">
        <v>130</v>
      </c>
      <c r="T2" t="s">
        <v>132</v>
      </c>
    </row>
    <row r="3" spans="1:20" x14ac:dyDescent="0.2">
      <c r="A3" s="5" t="s">
        <v>42</v>
      </c>
      <c r="B3" s="5" t="s">
        <v>44</v>
      </c>
      <c r="C3" t="s">
        <v>135</v>
      </c>
      <c r="D3" t="s">
        <v>46</v>
      </c>
      <c r="E3" t="s">
        <v>49</v>
      </c>
      <c r="F3" t="s">
        <v>73</v>
      </c>
      <c r="G3" t="s">
        <v>77</v>
      </c>
      <c r="H3" t="s">
        <v>82</v>
      </c>
      <c r="I3" t="s">
        <v>90</v>
      </c>
      <c r="J3" t="s">
        <v>101</v>
      </c>
      <c r="K3" t="s">
        <v>104</v>
      </c>
      <c r="L3" t="s">
        <v>106</v>
      </c>
      <c r="M3" t="s">
        <v>110</v>
      </c>
      <c r="N3" t="s">
        <v>113</v>
      </c>
      <c r="O3" t="s">
        <v>136</v>
      </c>
      <c r="P3" t="s">
        <v>117</v>
      </c>
      <c r="Q3" t="s">
        <v>120</v>
      </c>
      <c r="R3" t="s">
        <v>122</v>
      </c>
      <c r="S3" t="s">
        <v>131</v>
      </c>
    </row>
    <row r="4" spans="1:20" x14ac:dyDescent="0.2">
      <c r="A4" s="2"/>
      <c r="B4" s="2"/>
      <c r="D4" t="s">
        <v>47</v>
      </c>
      <c r="E4" t="s">
        <v>50</v>
      </c>
      <c r="F4" t="s">
        <v>74</v>
      </c>
      <c r="G4" t="s">
        <v>78</v>
      </c>
      <c r="H4" t="s">
        <v>83</v>
      </c>
      <c r="I4" t="s">
        <v>91</v>
      </c>
      <c r="J4" t="s">
        <v>137</v>
      </c>
      <c r="K4" t="s">
        <v>105</v>
      </c>
      <c r="L4" t="s">
        <v>107</v>
      </c>
      <c r="M4" t="s">
        <v>111</v>
      </c>
      <c r="N4" t="s">
        <v>114</v>
      </c>
      <c r="P4" t="s">
        <v>118</v>
      </c>
      <c r="R4" t="s">
        <v>123</v>
      </c>
    </row>
    <row r="5" spans="1:20" x14ac:dyDescent="0.2">
      <c r="A5" s="2"/>
      <c r="B5" s="2"/>
      <c r="E5" t="s">
        <v>51</v>
      </c>
      <c r="F5" t="s">
        <v>75</v>
      </c>
      <c r="G5" t="s">
        <v>79</v>
      </c>
      <c r="H5" t="s">
        <v>84</v>
      </c>
      <c r="I5" t="s">
        <v>138</v>
      </c>
      <c r="J5" t="s">
        <v>139</v>
      </c>
      <c r="L5" t="s">
        <v>108</v>
      </c>
      <c r="R5" t="s">
        <v>124</v>
      </c>
    </row>
    <row r="6" spans="1:20" x14ac:dyDescent="0.2">
      <c r="E6" t="s">
        <v>52</v>
      </c>
      <c r="G6" t="s">
        <v>80</v>
      </c>
      <c r="H6" t="s">
        <v>85</v>
      </c>
      <c r="I6" t="s">
        <v>92</v>
      </c>
      <c r="J6" t="s">
        <v>102</v>
      </c>
      <c r="R6" t="s">
        <v>125</v>
      </c>
    </row>
    <row r="7" spans="1:20" x14ac:dyDescent="0.2">
      <c r="E7" t="s">
        <v>53</v>
      </c>
      <c r="H7" t="s">
        <v>86</v>
      </c>
      <c r="I7" t="s">
        <v>93</v>
      </c>
      <c r="J7" t="s">
        <v>140</v>
      </c>
      <c r="R7" t="s">
        <v>126</v>
      </c>
    </row>
    <row r="8" spans="1:20" x14ac:dyDescent="0.2">
      <c r="E8" t="s">
        <v>54</v>
      </c>
      <c r="H8" t="s">
        <v>87</v>
      </c>
      <c r="I8" t="s">
        <v>94</v>
      </c>
      <c r="R8" t="s">
        <v>127</v>
      </c>
    </row>
    <row r="9" spans="1:20" x14ac:dyDescent="0.2">
      <c r="E9" t="s">
        <v>55</v>
      </c>
      <c r="H9" t="s">
        <v>88</v>
      </c>
      <c r="I9" t="s">
        <v>95</v>
      </c>
      <c r="R9" t="s">
        <v>128</v>
      </c>
    </row>
    <row r="10" spans="1:20" x14ac:dyDescent="0.2">
      <c r="E10" t="s">
        <v>56</v>
      </c>
      <c r="I10" t="s">
        <v>96</v>
      </c>
      <c r="R10" t="s">
        <v>129</v>
      </c>
    </row>
    <row r="11" spans="1:20" x14ac:dyDescent="0.2">
      <c r="E11" t="s">
        <v>57</v>
      </c>
      <c r="I11" t="s">
        <v>97</v>
      </c>
    </row>
    <row r="12" spans="1:20" x14ac:dyDescent="0.2">
      <c r="E12" t="s">
        <v>58</v>
      </c>
      <c r="I12" t="s">
        <v>98</v>
      </c>
    </row>
    <row r="13" spans="1:20" x14ac:dyDescent="0.2">
      <c r="E13" t="s">
        <v>59</v>
      </c>
      <c r="I13" t="s">
        <v>99</v>
      </c>
    </row>
    <row r="14" spans="1:20" x14ac:dyDescent="0.2">
      <c r="E14" t="s">
        <v>60</v>
      </c>
    </row>
    <row r="15" spans="1:20" x14ac:dyDescent="0.2">
      <c r="E15" t="s">
        <v>61</v>
      </c>
    </row>
    <row r="16" spans="1:20" x14ac:dyDescent="0.2">
      <c r="E16" t="s">
        <v>62</v>
      </c>
    </row>
    <row r="17" spans="1:5" x14ac:dyDescent="0.2">
      <c r="E17" t="s">
        <v>63</v>
      </c>
    </row>
    <row r="18" spans="1:5" x14ac:dyDescent="0.2">
      <c r="E18" t="s">
        <v>64</v>
      </c>
    </row>
    <row r="19" spans="1:5" x14ac:dyDescent="0.2">
      <c r="E19" t="s">
        <v>65</v>
      </c>
    </row>
    <row r="20" spans="1:5" x14ac:dyDescent="0.2">
      <c r="E20" t="s">
        <v>66</v>
      </c>
    </row>
    <row r="21" spans="1:5" x14ac:dyDescent="0.2">
      <c r="E21" t="s">
        <v>67</v>
      </c>
    </row>
    <row r="22" spans="1:5" x14ac:dyDescent="0.2">
      <c r="E22" t="s">
        <v>68</v>
      </c>
    </row>
    <row r="23" spans="1:5" x14ac:dyDescent="0.2">
      <c r="E23" t="s">
        <v>69</v>
      </c>
    </row>
    <row r="24" spans="1:5" x14ac:dyDescent="0.2">
      <c r="E24" t="s">
        <v>70</v>
      </c>
    </row>
    <row r="25" spans="1:5" x14ac:dyDescent="0.2">
      <c r="E25" t="s">
        <v>71</v>
      </c>
    </row>
    <row r="30" spans="1:5" x14ac:dyDescent="0.2">
      <c r="A30" t="s">
        <v>309</v>
      </c>
    </row>
    <row r="31" spans="1:5" x14ac:dyDescent="0.2">
      <c r="A31" t="s">
        <v>310</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F6D04941C11C3468C9A799096C9BCCA" ma:contentTypeVersion="14" ma:contentTypeDescription="新しいドキュメントを作成します。" ma:contentTypeScope="" ma:versionID="cadb0da2fde81d72ee56e50d7b67d390">
  <xsd:schema xmlns:xsd="http://www.w3.org/2001/XMLSchema" xmlns:xs="http://www.w3.org/2001/XMLSchema" xmlns:p="http://schemas.microsoft.com/office/2006/metadata/properties" xmlns:ns2="11aa8d6a-d1fe-4c3c-8e4b-f242d285eb9c" xmlns:ns3="53f7b966-deb6-444d-b9b3-1f3fe3ebba95" targetNamespace="http://schemas.microsoft.com/office/2006/metadata/properties" ma:root="true" ma:fieldsID="9f89f6d9357e8ee954ab3ad95c9621be" ns2:_="" ns3:_="">
    <xsd:import namespace="11aa8d6a-d1fe-4c3c-8e4b-f242d285eb9c"/>
    <xsd:import namespace="53f7b966-deb6-444d-b9b3-1f3fe3ebb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8d6a-d1fe-4c3c-8e4b-f242d285e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7b966-deb6-444d-b9b3-1f3fe3ebba9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d0d3d0-a680-4e37-a141-f15b4dd03b43}" ma:internalName="TaxCatchAll" ma:showField="CatchAllData" ma:web="53f7b966-deb6-444d-b9b3-1f3fe3ebb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B96310-5129-4201-81CE-EBB76BEC977C}">
  <ds:schemaRefs>
    <ds:schemaRef ds:uri="http://schemas.microsoft.com/sharepoint/v3/contenttype/forms"/>
  </ds:schemaRefs>
</ds:datastoreItem>
</file>

<file path=customXml/itemProps2.xml><?xml version="1.0" encoding="utf-8"?>
<ds:datastoreItem xmlns:ds="http://schemas.openxmlformats.org/officeDocument/2006/customXml" ds:itemID="{9E0DC022-6D13-454B-965C-BFBB2FE4C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8d6a-d1fe-4c3c-8e4b-f242d285eb9c"/>
    <ds:schemaRef ds:uri="53f7b966-deb6-444d-b9b3-1f3fe3ebb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様式第１号</vt:lpstr>
      <vt:lpstr>別紙1</vt:lpstr>
      <vt:lpstr>表１ </vt:lpstr>
      <vt:lpstr>(変更不可)取りまとめ用シート</vt:lpstr>
      <vt:lpstr>産業分類表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'表１ '!Print_Area</vt:lpstr>
      <vt:lpstr>別紙1!Print_Area</vt:lpstr>
      <vt:lpstr>様式第１号!Print_Area</vt:lpstr>
      <vt:lpstr>P医療・福祉</vt:lpstr>
      <vt:lpstr>Q複合サービス事業</vt:lpstr>
      <vt:lpstr>Rサービス業等</vt:lpstr>
      <vt:lpstr>S公務</vt:lpstr>
      <vt:lpstr>その他</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排出削減計画書・再エネ導入計画書</dc:title>
  <dc:creator/>
  <cp:lastModifiedBy/>
  <dcterms:created xsi:type="dcterms:W3CDTF">2022-05-31T23:51:09Z</dcterms:created>
  <dcterms:modified xsi:type="dcterms:W3CDTF">2024-07-02T02:37:40Z</dcterms:modified>
</cp:coreProperties>
</file>