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1.36.23\地方債係\210-公営企業決算調査\07経営比較分析表\R05（R4決算）\06 確認済みファイル\22 嬬恋村●■▲\"/>
    </mc:Choice>
  </mc:AlternateContent>
  <xr:revisionPtr revIDLastSave="0" documentId="13_ncr:1_{A5DB0284-2B03-459D-9C5A-65511F5D581A}" xr6:coauthVersionLast="36" xr6:coauthVersionMax="36" xr10:uidLastSave="{00000000-0000-0000-0000-000000000000}"/>
  <workbookProtection workbookAlgorithmName="SHA-512" workbookHashValue="9RTHNaSIF/sXOOZf+2WomtiHyKhIKnvAn+MREyNx+oFnEuoyVmVgLEzQ8xpVjsGfEC4q39t8oIZGAZeCD0QDnw==" workbookSaltValue="wRdZpiloVgxEG/h7QkHKnw==" workbookSpinCount="100000" lockStructure="1"/>
  <bookViews>
    <workbookView xWindow="0" yWindow="0" windowWidth="19200" windowHeight="68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R6" i="5"/>
  <c r="Q6" i="5"/>
  <c r="P6" i="5"/>
  <c r="P10" i="4" s="1"/>
  <c r="O6" i="5"/>
  <c r="I10" i="4" s="1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K86" i="4"/>
  <c r="H86" i="4"/>
  <c r="E86" i="4"/>
  <c r="AL10" i="4"/>
  <c r="AD10" i="4"/>
  <c r="W10" i="4"/>
  <c r="B10" i="4"/>
  <c r="BB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<sst xmlns="http://schemas.openxmlformats.org/spreadsheetml/2006/main" count="247" uniqueCount="120">
  <si>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</si>
  <si>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</si>
  <si>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</si>
  <si>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</si>
  <si>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</si>
  <si>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</si>
  <si>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</si>
  <si>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</si>
  <si>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</si>
  <si>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</si>
  <si>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</si>
  <si>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</si>
  <si>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</si>
  <si>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</si>
  <si>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</si>
  <si>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</si>
  <si>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</si>
  <si>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</si>
  <si>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</si>
  <si>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</si>
  <si>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</si>
  <si>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</si>
  <si>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</si>
  <si>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</si>
  <si>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</si>
  <si>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</si>
  <si>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</si>
  <si>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</si>
  <si>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</si>
  <si>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</si>
  <si>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</si>
  <si>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</si>
  <si>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</si>
  <si>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</si>
  <si>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</si>
  <si>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</si>
  <si>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</si>
  <si>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</si>
  <si>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</si>
  <si>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</si>
  <si>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</si>
  <si>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</si>
  <si>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</si>
  <si>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</si>
  <si>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</si>
  <si>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</si>
  <si>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</si>
  <si>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</si>
  <si>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</si>
  <si>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</si>
  <si>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</si>
  <si>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</si>
  <si>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</si>
  <si>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</si>
  <si>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</si>
  <si>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</si>
  <si>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</si>
  <si>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</si>
  <si>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</si>
  <si>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</si>
  <si>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</si>
  <si>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</si>
  <si>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</si>
  <si>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</si>
  <si>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</si>
  <si>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</si>
  <si>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</si>
  <si>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</si>
  <si>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</si>
  <si>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</si>
  <si>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</si>
  <si>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</si>
  <si>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</si>
  <si>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</si>
  <si>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</si>
  <si>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</si>
  <si>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</si>
  <si>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</si>
  <si>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</si>
  <si>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</si>
  <si>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</si>
  <si>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</si>
  <si>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</si>
  <si>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</si>
  <si>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</si>
  <si>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</si>
  <si>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</si>
  <si>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</si>
  <si>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</si>
  <si>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</si>
  <si>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</si>
  <si>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</si>
  <si>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</si>
  <si>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</si>
  <si>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</si>
  <si>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</si>
  <si>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</si>
  <si>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</si>
  <si>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嬬恋村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</si>
  <si>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</si>
  <si>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</si>
  <si>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</si>
  <si>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</si>
  <si>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</si>
  <si>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</si>
  <si>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</si>
  <si>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</si>
  <si>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</si>
  <si>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</si>
  <si>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</si>
  <si>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</si>
  <si>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</si>
  <si>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</si>
  <si>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</si>
  <si>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</si>
  <si>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</si>
  <si>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</si>
  <si>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老朽化によるブロワーの修繕件数の増加に加え、設置後15年以上経過した浄化槽本体の修繕件数が増加傾向にある。浄化槽本体の場合、ブロワーよりもコスト高となるため、維持管理コスト軽減のための検討が必要となる。</t>
    <phoneticPr fontId="4"/>
  </si>
  <si>
    <t>　今後人口減少傾向もあり、料金収入は横這いか右肩下がりになると予想される。経費削減により、回収率の向上に努める。</t>
    <phoneticPr fontId="4"/>
  </si>
  <si>
    <t>①ポイントで見るとほぼ横ばい傾向で推移しているが、更なる経費削減に努める。
④平均値よりも低い水準で推移していることから、投資規模は適切と思われる。
⑤平均値よりも高い水準で推移しているが、徐々に減少している。施設老朽化に伴う今後の投資を見据え一層の経費削減に努める。
⑥平均値よりも低い水準で推移しているが、前年よりも上昇している。個々の浄化槽の状況を把握し、より効率的な施設管理が必要である。
⑦平均値よりも高い水準で推移しているが、昨年度に比べ利用率は減少している。利用者の高齢化、人口減少等によるものと推測されるため、空き家バンクなど他部署とも連携し、利用率上昇に努めていく。
⑧合併浄化槽の整備を前提としているため、水洗化率は100％となっている。</t>
    <rPh sb="6" eb="7">
      <t>ミ</t>
    </rPh>
    <rPh sb="95" eb="97">
      <t>ジョジョ</t>
    </rPh>
    <rPh sb="98" eb="100">
      <t>ゲンショウ</t>
    </rPh>
    <rPh sb="208" eb="210">
      <t>スイジュン</t>
    </rPh>
    <rPh sb="211" eb="213">
      <t>スイイ</t>
    </rPh>
    <rPh sb="219" eb="222">
      <t>サクネンド</t>
    </rPh>
    <rPh sb="223" eb="224">
      <t>クラ</t>
    </rPh>
    <rPh sb="225" eb="228">
      <t>リヨウリツ</t>
    </rPh>
    <rPh sb="229" eb="231">
      <t>ゲンショウ</t>
    </rPh>
    <rPh sb="236" eb="239">
      <t>リヨウシャ</t>
    </rPh>
    <rPh sb="240" eb="243">
      <t>コウレイカ</t>
    </rPh>
    <rPh sb="244" eb="246">
      <t>ジンコウ</t>
    </rPh>
    <rPh sb="246" eb="248">
      <t>ゲンショウ</t>
    </rPh>
    <rPh sb="248" eb="249">
      <t>トウ</t>
    </rPh>
    <rPh sb="255" eb="257">
      <t>スイソク</t>
    </rPh>
    <rPh sb="263" eb="264">
      <t>ア</t>
    </rPh>
    <rPh sb="265" eb="266">
      <t>ヤ</t>
    </rPh>
    <rPh sb="271" eb="274">
      <t>タブショ</t>
    </rPh>
    <rPh sb="276" eb="278">
      <t>レンケイ</t>
    </rPh>
    <rPh sb="280" eb="283">
      <t>リヨウリツ</t>
    </rPh>
    <rPh sb="283" eb="285">
      <t>ジョウショウ</t>
    </rPh>
    <rPh sb="286" eb="287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</si>
</sst>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F-4872-8EAA-BB6EB53A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F-4872-8EAA-BB6EB53A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54.44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47.78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1-4FEA-86C9-CE78FDF1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50.56</c:v>
                </c:pt>
                <c:pt idx="1">
                  <c:v>47.35</c:v>
                </c:pt>
                <c:pt idx="2">
                  <c:v>46.36</c:v>
                </c:pt>
                <c:pt idx="3">
                  <c:v>46.45</c:v>
                </c:pt>
                <c:pt idx="4">
                  <c:v>45.36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1-4FEA-86C9-CE78FDF1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3-4C4A-ABD1-66B7E6C23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83.85</c:v>
                </c:pt>
                <c:pt idx="1">
                  <c:v>81.209999999999994</c:v>
                </c:pt>
                <c:pt idx="2">
                  <c:v>83.08</c:v>
                </c:pt>
                <c:pt idx="3">
                  <c:v>82.61</c:v>
                </c:pt>
                <c:pt idx="4">
                  <c:v>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3-4C4A-ABD1-66B7E6C23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90.49</c:v>
                </c:pt>
                <c:pt idx="1">
                  <c:v>90.94</c:v>
                </c:pt>
                <c:pt idx="2">
                  <c:v>90.72</c:v>
                </c:pt>
                <c:pt idx="3">
                  <c:v>90.21</c:v>
                </c:pt>
                <c:pt idx="4">
                  <c:v>90.21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9-484C-90D8-AD61F28F0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9-484C-90D8-AD61F28F0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F-4B3E-95F4-F6242F93E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F-4B3E-95F4-F6242F93E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A-48D2-A7FB-17F03F7B8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A-48D2-A7FB-17F03F7B8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8-43C0-B308-44E98063A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8-43C0-B308-44E98063A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C-482D-85DC-02F3B53DA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C-482D-85DC-02F3B53DA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D-495B-BB70-312B604D4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855.65</c:v>
                </c:pt>
                <c:pt idx="1">
                  <c:v>862.99</c:v>
                </c:pt>
                <c:pt idx="2">
                  <c:v>782.91</c:v>
                </c:pt>
                <c:pt idx="3">
                  <c:v>783.21</c:v>
                </c:pt>
                <c:pt idx="4">
                  <c:v>902.04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D-495B-BB70-312B604D4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94.69</c:v>
                </c:pt>
                <c:pt idx="1">
                  <c:v>78.760000000000005</c:v>
                </c:pt>
                <c:pt idx="2">
                  <c:v>98.5</c:v>
                </c:pt>
                <c:pt idx="3">
                  <c:v>85.28</c:v>
                </c:pt>
                <c:pt idx="4">
                  <c:v>80.180000000000007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3-49F2-8E30-8AB4CC471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52.23</c:v>
                </c:pt>
                <c:pt idx="1">
                  <c:v>50.06</c:v>
                </c:pt>
                <c:pt idx="2">
                  <c:v>49.38</c:v>
                </c:pt>
                <c:pt idx="3">
                  <c:v>48.53</c:v>
                </c:pt>
                <c:pt idx="4">
                  <c:v>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3-49F2-8E30-8AB4CC471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185.64</c:v>
                </c:pt>
                <c:pt idx="1">
                  <c:v>222.41</c:v>
                </c:pt>
                <c:pt idx="2">
                  <c:v>177.89</c:v>
                </c:pt>
                <c:pt idx="3">
                  <c:v>208.65</c:v>
                </c:pt>
                <c:pt idx="4">
                  <c:v>236.41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9-4EDB-939D-C952B99A2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294.05</c:v>
                </c:pt>
                <c:pt idx="1">
                  <c:v>309.22000000000003</c:v>
                </c:pt>
                <c:pt idx="2">
                  <c:v>316.97000000000003</c:v>
                </c:pt>
                <c:pt idx="3">
                  <c:v>326.17</c:v>
                </c:pt>
                <c:pt idx="4">
                  <c:v>336.93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9-4EDB-939D-C952B99A2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【881.57】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【339.86】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2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2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8" t="str">
        <f>データ!H6</f>
        <v>群馬県　嬬恋村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2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個別排水処理</v>
      </c>
      <c r="Q8" s="65"/>
      <c r="R8" s="65"/>
      <c r="S8" s="65"/>
      <c r="T8" s="65"/>
      <c r="U8" s="65"/>
      <c r="V8" s="65"/>
      <c r="W8" s="65" t="str">
        <f>データ!L6</f>
        <v>L2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9174</v>
      </c>
      <c r="AM8" s="45"/>
      <c r="AN8" s="45"/>
      <c r="AO8" s="45"/>
      <c r="AP8" s="45"/>
      <c r="AQ8" s="45"/>
      <c r="AR8" s="45"/>
      <c r="AS8" s="45"/>
      <c r="AT8" s="46">
        <f>データ!T6</f>
        <v>337.58</v>
      </c>
      <c r="AU8" s="46"/>
      <c r="AV8" s="46"/>
      <c r="AW8" s="46"/>
      <c r="AX8" s="46"/>
      <c r="AY8" s="46"/>
      <c r="AZ8" s="46"/>
      <c r="BA8" s="46"/>
      <c r="BB8" s="46">
        <f>データ!U6</f>
        <v>27.18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2.39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4403</v>
      </c>
      <c r="AE10" s="45"/>
      <c r="AF10" s="45"/>
      <c r="AG10" s="45"/>
      <c r="AH10" s="45"/>
      <c r="AI10" s="45"/>
      <c r="AJ10" s="45"/>
      <c r="AK10" s="2"/>
      <c r="AL10" s="45">
        <f>データ!V6</f>
        <v>218</v>
      </c>
      <c r="AM10" s="45"/>
      <c r="AN10" s="45"/>
      <c r="AO10" s="45"/>
      <c r="AP10" s="45"/>
      <c r="AQ10" s="45"/>
      <c r="AR10" s="45"/>
      <c r="AS10" s="45"/>
      <c r="AT10" s="46">
        <f>データ!W6</f>
        <v>0.05</v>
      </c>
      <c r="AU10" s="46"/>
      <c r="AV10" s="46"/>
      <c r="AW10" s="46"/>
      <c r="AX10" s="46"/>
      <c r="AY10" s="46"/>
      <c r="AZ10" s="46"/>
      <c r="BA10" s="46"/>
      <c r="BB10" s="46">
        <f>データ!X6</f>
        <v>4360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0" t="s">
        <v>119</v>
      </c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0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0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0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0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0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0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0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0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0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3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2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2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【881.57】</v>
      </c>
      <c r="I86" s="12" t="str">
        <f>データ!CA6</f>
        <v>【46.46】</v>
      </c>
      <c r="J86" s="12" t="str">
        <f>データ!CL6</f>
        <v>【339.86】</v>
      </c>
      <c r="K86" s="12" t="str">
        <f>データ!CW6</f>
        <v>【45.78】</v>
      </c>
      <c r="L86" s="12" t="str">
        <f>データ!DH6</f>
        <v>【81.82】</v>
      </c>
      <c r="M86" s="12" t="s">
        <v>43</v>
      </c>
      <c r="N86" s="12" t="s">
        <v>44</v>
      </c>
      <c r="O86" s="12" t="str">
        <f>データ!EO6</f>
        <v>【-】</v>
      </c>
    </row>
  </sheetData>
  <sheetProtection algorithmName="SHA-512" hashValue="iJGom0WQTvSHjdgdr9KdRA/W7CxFiuwBwMJBG3AdDm8HbL8+a2ItrYFUcmWXPvr7Q1nmMYgt5FTXU4ltmCSuhg==" saltValue="sIZcFHgLyRWdLPowAdZ//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2022</v>
      </c>
      <c r="C6" s="19">
        <f t="shared" ref="C6:X6" si="3">C7</f>
        <v>104256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群馬県　嬬恋村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2.39</v>
      </c>
      <c r="Q6" s="20">
        <f t="shared" si="3"/>
        <v>100</v>
      </c>
      <c r="R6" s="20">
        <f t="shared" si="3"/>
        <v>4403</v>
      </c>
      <c r="S6" s="20">
        <f t="shared" si="3"/>
        <v>9174</v>
      </c>
      <c r="T6" s="20">
        <f t="shared" si="3"/>
        <v>337.58</v>
      </c>
      <c r="U6" s="20">
        <f t="shared" si="3"/>
        <v>27.18</v>
      </c>
      <c r="V6" s="20">
        <f t="shared" si="3"/>
        <v>218</v>
      </c>
      <c r="W6" s="20">
        <f t="shared" si="3"/>
        <v>0.05</v>
      </c>
      <c r="X6" s="20">
        <f t="shared" si="3"/>
        <v>4360</v>
      </c>
      <c r="Y6" s="21">
        <f>IF(Y7="",NA(),Y7)</f>
        <v>90.49</v>
      </c>
      <c r="Z6" s="21">
        <f t="shared" ref="Z6:AH6" si="4">IF(Z7="",NA(),Z7)</f>
        <v>90.94</v>
      </c>
      <c r="AA6" s="21">
        <f t="shared" si="4"/>
        <v>90.72</v>
      </c>
      <c r="AB6" s="21">
        <f t="shared" si="4"/>
        <v>90.21</v>
      </c>
      <c r="AC6" s="21">
        <f t="shared" si="4"/>
        <v>90.21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855.65</v>
      </c>
      <c r="BL6" s="21">
        <f t="shared" si="7"/>
        <v>862.99</v>
      </c>
      <c r="BM6" s="21">
        <f t="shared" si="7"/>
        <v>782.91</v>
      </c>
      <c r="BN6" s="21">
        <f t="shared" si="7"/>
        <v>783.21</v>
      </c>
      <c r="BO6" s="21">
        <f t="shared" si="7"/>
        <v>902.04</v>
      </c>
      <c r="BP6" s="20" t="str">
        <f>IF(BP7="","",IF(BP7="-","【-】","【"&amp;SUBSTITUTE(TEXT(BP7,"#,##0.00"),"-","△")&amp;"】"))</f>
        <v>【881.57】</v>
      </c>
      <c r="BQ6" s="21">
        <f>IF(BQ7="",NA(),BQ7)</f>
        <v>94.69</v>
      </c>
      <c r="BR6" s="21">
        <f t="shared" ref="BR6:BZ6" si="8">IF(BR7="",NA(),BR7)</f>
        <v>78.760000000000005</v>
      </c>
      <c r="BS6" s="21">
        <f t="shared" si="8"/>
        <v>98.5</v>
      </c>
      <c r="BT6" s="21">
        <f t="shared" si="8"/>
        <v>85.28</v>
      </c>
      <c r="BU6" s="21">
        <f t="shared" si="8"/>
        <v>80.180000000000007</v>
      </c>
      <c r="BV6" s="21">
        <f t="shared" si="8"/>
        <v>52.23</v>
      </c>
      <c r="BW6" s="21">
        <f t="shared" si="8"/>
        <v>50.06</v>
      </c>
      <c r="BX6" s="21">
        <f t="shared" si="8"/>
        <v>49.38</v>
      </c>
      <c r="BY6" s="21">
        <f t="shared" si="8"/>
        <v>48.53</v>
      </c>
      <c r="BZ6" s="21">
        <f t="shared" si="8"/>
        <v>46.11</v>
      </c>
      <c r="CA6" s="20" t="str">
        <f>IF(CA7="","",IF(CA7="-","【-】","【"&amp;SUBSTITUTE(TEXT(CA7,"#,##0.00"),"-","△")&amp;"】"))</f>
        <v>【46.46】</v>
      </c>
      <c r="CB6" s="21">
        <f>IF(CB7="",NA(),CB7)</f>
        <v>185.64</v>
      </c>
      <c r="CC6" s="21">
        <f t="shared" ref="CC6:CK6" si="9">IF(CC7="",NA(),CC7)</f>
        <v>222.41</v>
      </c>
      <c r="CD6" s="21">
        <f t="shared" si="9"/>
        <v>177.89</v>
      </c>
      <c r="CE6" s="21">
        <f t="shared" si="9"/>
        <v>208.65</v>
      </c>
      <c r="CF6" s="21">
        <f t="shared" si="9"/>
        <v>236.41</v>
      </c>
      <c r="CG6" s="21">
        <f t="shared" si="9"/>
        <v>294.05</v>
      </c>
      <c r="CH6" s="21">
        <f t="shared" si="9"/>
        <v>309.22000000000003</v>
      </c>
      <c r="CI6" s="21">
        <f t="shared" si="9"/>
        <v>316.97000000000003</v>
      </c>
      <c r="CJ6" s="21">
        <f t="shared" si="9"/>
        <v>326.17</v>
      </c>
      <c r="CK6" s="21">
        <f t="shared" si="9"/>
        <v>336.93</v>
      </c>
      <c r="CL6" s="20" t="str">
        <f>IF(CL7="","",IF(CL7="-","【-】","【"&amp;SUBSTITUTE(TEXT(CL7,"#,##0.00"),"-","△")&amp;"】"))</f>
        <v>【339.86】</v>
      </c>
      <c r="CM6" s="21">
        <f>IF(CM7="",NA(),CM7)</f>
        <v>54.44</v>
      </c>
      <c r="CN6" s="21">
        <f t="shared" ref="CN6:CV6" si="10">IF(CN7="",NA(),CN7)</f>
        <v>50</v>
      </c>
      <c r="CO6" s="21">
        <f t="shared" si="10"/>
        <v>50</v>
      </c>
      <c r="CP6" s="21">
        <f t="shared" si="10"/>
        <v>50</v>
      </c>
      <c r="CQ6" s="21">
        <f t="shared" si="10"/>
        <v>47.78</v>
      </c>
      <c r="CR6" s="21">
        <f t="shared" si="10"/>
        <v>50.56</v>
      </c>
      <c r="CS6" s="21">
        <f t="shared" si="10"/>
        <v>47.35</v>
      </c>
      <c r="CT6" s="21">
        <f t="shared" si="10"/>
        <v>46.36</v>
      </c>
      <c r="CU6" s="21">
        <f t="shared" si="10"/>
        <v>46.45</v>
      </c>
      <c r="CV6" s="21">
        <f t="shared" si="10"/>
        <v>45.36</v>
      </c>
      <c r="CW6" s="20" t="str">
        <f>IF(CW7="","",IF(CW7="-","【-】","【"&amp;SUBSTITUTE(TEXT(CW7,"#,##0.00"),"-","△")&amp;"】"))</f>
        <v>【45.78】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83.85</v>
      </c>
      <c r="DD6" s="21">
        <f t="shared" si="11"/>
        <v>81.209999999999994</v>
      </c>
      <c r="DE6" s="21">
        <f t="shared" si="11"/>
        <v>83.08</v>
      </c>
      <c r="DF6" s="21">
        <f t="shared" si="11"/>
        <v>82.61</v>
      </c>
      <c r="DG6" s="21">
        <f t="shared" si="11"/>
        <v>82.21</v>
      </c>
      <c r="DH6" s="20" t="str">
        <f>IF(DH7="","",IF(DH7="-","【-】","【"&amp;SUBSTITUTE(TEXT(DH7,"#,##0.00"),"-","△")&amp;"】"))</f>
        <v>【81.82】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2">
      <c r="A7" s="14"/>
      <c r="B7" s="23">
        <v>2022</v>
      </c>
      <c r="C7" s="23">
        <v>104256</v>
      </c>
      <c r="D7" s="23">
        <v>47</v>
      </c>
      <c r="E7" s="23">
        <v>18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2.39</v>
      </c>
      <c r="Q7" s="24">
        <v>100</v>
      </c>
      <c r="R7" s="24">
        <v>4403</v>
      </c>
      <c r="S7" s="24">
        <v>9174</v>
      </c>
      <c r="T7" s="24">
        <v>337.58</v>
      </c>
      <c r="U7" s="24">
        <v>27.18</v>
      </c>
      <c r="V7" s="24">
        <v>218</v>
      </c>
      <c r="W7" s="24">
        <v>0.05</v>
      </c>
      <c r="X7" s="24">
        <v>4360</v>
      </c>
      <c r="Y7" s="24">
        <v>90.49</v>
      </c>
      <c r="Z7" s="24">
        <v>90.94</v>
      </c>
      <c r="AA7" s="24">
        <v>90.72</v>
      </c>
      <c r="AB7" s="24">
        <v>90.21</v>
      </c>
      <c r="AC7" s="24">
        <v>90.21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855.65</v>
      </c>
      <c r="BL7" s="24">
        <v>862.99</v>
      </c>
      <c r="BM7" s="24">
        <v>782.91</v>
      </c>
      <c r="BN7" s="24">
        <v>783.21</v>
      </c>
      <c r="BO7" s="24">
        <v>902.04</v>
      </c>
      <c r="BP7" s="24">
        <v>881.57</v>
      </c>
      <c r="BQ7" s="24">
        <v>94.69</v>
      </c>
      <c r="BR7" s="24">
        <v>78.760000000000005</v>
      </c>
      <c r="BS7" s="24">
        <v>98.5</v>
      </c>
      <c r="BT7" s="24">
        <v>85.28</v>
      </c>
      <c r="BU7" s="24">
        <v>80.180000000000007</v>
      </c>
      <c r="BV7" s="24">
        <v>52.23</v>
      </c>
      <c r="BW7" s="24">
        <v>50.06</v>
      </c>
      <c r="BX7" s="24">
        <v>49.38</v>
      </c>
      <c r="BY7" s="24">
        <v>48.53</v>
      </c>
      <c r="BZ7" s="24">
        <v>46.11</v>
      </c>
      <c r="CA7" s="24">
        <v>46.46</v>
      </c>
      <c r="CB7" s="24">
        <v>185.64</v>
      </c>
      <c r="CC7" s="24">
        <v>222.41</v>
      </c>
      <c r="CD7" s="24">
        <v>177.89</v>
      </c>
      <c r="CE7" s="24">
        <v>208.65</v>
      </c>
      <c r="CF7" s="24">
        <v>236.41</v>
      </c>
      <c r="CG7" s="24">
        <v>294.05</v>
      </c>
      <c r="CH7" s="24">
        <v>309.22000000000003</v>
      </c>
      <c r="CI7" s="24">
        <v>316.97000000000003</v>
      </c>
      <c r="CJ7" s="24">
        <v>326.17</v>
      </c>
      <c r="CK7" s="24">
        <v>336.93</v>
      </c>
      <c r="CL7" s="24">
        <v>339.86</v>
      </c>
      <c r="CM7" s="24">
        <v>54.44</v>
      </c>
      <c r="CN7" s="24">
        <v>50</v>
      </c>
      <c r="CO7" s="24">
        <v>50</v>
      </c>
      <c r="CP7" s="24">
        <v>50</v>
      </c>
      <c r="CQ7" s="24">
        <v>47.78</v>
      </c>
      <c r="CR7" s="24">
        <v>50.56</v>
      </c>
      <c r="CS7" s="24">
        <v>47.35</v>
      </c>
      <c r="CT7" s="24">
        <v>46.36</v>
      </c>
      <c r="CU7" s="24">
        <v>46.45</v>
      </c>
      <c r="CV7" s="24">
        <v>45.36</v>
      </c>
      <c r="CW7" s="24">
        <v>45.78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83.85</v>
      </c>
      <c r="DD7" s="24">
        <v>81.209999999999994</v>
      </c>
      <c r="DE7" s="24">
        <v>83.08</v>
      </c>
      <c r="DF7" s="24">
        <v>82.61</v>
      </c>
      <c r="DG7" s="24">
        <v>82.21</v>
      </c>
      <c r="DH7" s="24">
        <v>81.819999999999993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2023-12-12T03:01:54Z</dcterms:created>
  <dcterms:modified xsi:type="dcterms:W3CDTF">2024-02-19T07:38:07Z</dcterms:modified>
  <cp:category/>
</cp:coreProperties>
</file>