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gunmanw-my.sharepoint.com/personal/okumura-ryuya_pref_gunma_lg_jp/Documents/添付ファイル/"/>
    </mc:Choice>
  </mc:AlternateContent>
  <xr:revisionPtr revIDLastSave="0" documentId="13_ncr:1_{B44A2E66-7CD0-4274-857B-C18352BD4814}" xr6:coauthVersionLast="47" xr6:coauthVersionMax="47" xr10:uidLastSave="{00000000-0000-0000-0000-000000000000}"/>
  <workbookProtection workbookAlgorithmName="SHA-512" workbookHashValue="ROJBmUYU76a2iLYyz16IQz3eqpHzpXekDso6dRYML2uFeDgqE4rOJV3WVmJhSAJmJPD+aNqOfvJuGsj4wGKJUQ==" workbookSaltValue="CX/JCw4Zc/yqP8GZJmEQ/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B10" i="4" s="1"/>
  <c r="M6" i="5"/>
  <c r="L6" i="5"/>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AL10" i="4"/>
  <c r="AD10" i="4"/>
  <c r="P10" i="4"/>
  <c r="AT8" i="4"/>
  <c r="AD8" i="4"/>
  <c r="W8" i="4"/>
  <c r="I8" i="4"/>
  <c r="B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<sst xmlns="http://schemas.openxmlformats.org/spreadsheetml/2006/main" count="236" uniqueCount="120">
  <si>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</si>
  <si>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</si>
  <si>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</si>
  <si>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</si>
  <si>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</si>
  <si>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</si>
  <si>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</si>
  <si>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</si>
  <si>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</si>
  <si>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</si>
  <si>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</si>
  <si>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</si>
  <si>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</si>
  <si>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</si>
  <si>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</si>
  <si>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</si>
  <si>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</si>
  <si>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</si>
  <si>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</si>
  <si>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</si>
  <si>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</si>
  <si>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</si>
  <si>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</si>
  <si>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</si>
  <si>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</si>
  <si>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</si>
  <si>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</si>
  <si>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</si>
  <si>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</si>
  <si>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</si>
  <si>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</si>
  <si>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</si>
  <si>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</si>
  <si>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</si>
  <si>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</si>
  <si>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</si>
  <si>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</si>
  <si>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</si>
  <si>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</si>
  <si>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</si>
  <si>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</si>
  <si>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</si>
  <si>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</si>
  <si>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</si>
  <si>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</si>
  <si>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</si>
  <si>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</si>
  <si>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</si>
  <si>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</si>
  <si>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</si>
  <si>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</si>
  <si>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</si>
  <si>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</si>
  <si>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</si>
  <si>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</si>
  <si>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</si>
  <si>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</si>
  <si>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</si>
  <si>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</si>
  <si>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</si>
  <si>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</si>
  <si>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</si>
  <si>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</si>
  <si>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</si>
  <si>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</si>
  <si>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</si>
  <si>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</si>
  <si>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</si>
  <si>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</si>
  <si>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</si>
  <si>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</si>
  <si>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</si>
  <si>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</si>
  <si>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</si>
  <si>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</si>
  <si>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</si>
  <si>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</si>
  <si>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</si>
  <si>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</si>
  <si>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</si>
  <si>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</si>
  <si>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</si>
  <si>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</si>
  <si>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</si>
  <si>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</si>
  <si>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</si>
  <si>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</si>
  <si>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</si>
  <si>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</si>
  <si>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</si>
  <si>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</si>
  <si>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</si>
  <si>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</si>
  <si>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</si>
  <si>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</si>
  <si>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</si>
  <si>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</si>
  <si>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</si>
  <si>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</si>
  <si>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</si>
  <si>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</si>
  <si>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</si>
  <si>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</si>
  <si>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</si>
  <si>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</si>
  <si>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</si>
  <si>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</si>
  <si>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</si>
  <si>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</si>
  <si>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</si>
  <si>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</si>
  <si>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</si>
  <si>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</si>
  <si>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</si>
  <si>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</si>
  <si>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</si>
  <si>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</si>
  <si>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
　収支は赤字が続いている状況。
④企業債残高対事業規模比率
　企業債の償還金は１００％一般会計からの繰入金に依存している状況であり計上されない。
⑤経費回収率
　使用料で回収すべき経費を賄えていない状況
⑥汚水処理原価
　近年は横這い傾向である。
⑦施設利用率
　汚水処理人口は減少しており減少傾向にある。
⑧水洗化率
　水洗化率は９０％以上の値ではあるが、汚水処理人口の減少等により使用料の増加は見込まれないので一般会計からの繰入金に依存している状況
現状・課題のコメント
　維持管理費等の効率化を図りつつ使用料の改定を視野に入れ経営改善していく必要がある。</t>
    <phoneticPr fontId="4"/>
  </si>
  <si>
    <t>③管渠改善率 
　平成８年５月に最初の地区の供用を開始し、令和４年度で２７年が経過した。
　現状改善はほとんど行っていないが、今後は計画的に行っていく必要がある。</t>
    <phoneticPr fontId="4"/>
  </si>
  <si>
    <t>　施設修繕費等に加え老朽管の更新により歳出の増加が見込まれるが、企業債の有効活用、維持管理費等の効率化を図りつつ使用料の改定を視野に入れ経営改善していく必要がある。
　公営企業会計の適用については、令和５年度から適用。</t>
    <rPh sb="106" eb="108">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</si>
</sst>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6-4835-A9D3-6F59E8F9E55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2226-4835-A9D3-6F59E8F9E55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40.67</c:v>
                </c:pt>
                <c:pt idx="1">
                  <c:v>44.85</c:v>
                </c:pt>
                <c:pt idx="2">
                  <c:v>45.75</c:v>
                </c:pt>
                <c:pt idx="3">
                  <c:v>46.75</c:v>
                </c:pt>
                <c:pt idx="4">
                  <c:v>45.46</c:v>
                </c:pt>
              </c:numCache>
            </c:numRef>
          </c:val>
          <c:extLst>
            <c:ext xmlns:c16="http://schemas.microsoft.com/office/drawing/2014/chart" uri="{C3380CC4-5D6E-409C-BE32-E72D297353CC}">
              <c16:uniqueId val="{00000000-C2E2-4C93-9D44-492E06F2839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C2E2-4C93-9D44-492E06F2839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92.89</c:v>
                </c:pt>
                <c:pt idx="1">
                  <c:v>93.67</c:v>
                </c:pt>
                <c:pt idx="2">
                  <c:v>93.8</c:v>
                </c:pt>
                <c:pt idx="3">
                  <c:v>93.64</c:v>
                </c:pt>
                <c:pt idx="4">
                  <c:v>93.93</c:v>
                </c:pt>
              </c:numCache>
            </c:numRef>
          </c:val>
          <c:extLst>
            <c:ext xmlns:c16="http://schemas.microsoft.com/office/drawing/2014/chart" uri="{C3380CC4-5D6E-409C-BE32-E72D297353CC}">
              <c16:uniqueId val="{00000000-D551-42D2-8B6C-534B977D79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D551-42D2-8B6C-534B977D79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67.709999999999994</c:v>
                </c:pt>
                <c:pt idx="1">
                  <c:v>65.680000000000007</c:v>
                </c:pt>
                <c:pt idx="2">
                  <c:v>65.95</c:v>
                </c:pt>
                <c:pt idx="3">
                  <c:v>61</c:v>
                </c:pt>
                <c:pt idx="4">
                  <c:v>65.349999999999994</c:v>
                </c:pt>
              </c:numCache>
            </c:numRef>
          </c:val>
          <c:extLst>
            <c:ext xmlns:c16="http://schemas.microsoft.com/office/drawing/2014/chart" uri="{C3380CC4-5D6E-409C-BE32-E72D297353CC}">
              <c16:uniqueId val="{00000000-9E96-4E8C-AD50-A4CA435B0B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96-4E8C-AD50-A4CA435B0B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E7-4706-B4B8-67F9E089EAD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E7-4706-B4B8-67F9E089EAD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53-4E5B-A21A-7CA84C0637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53-4E5B-A21A-7CA84C0637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CD-4B88-B3B3-09E4B421853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CD-4B88-B3B3-09E4B421853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51-4DF7-A154-F67C6B4F9DB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51-4DF7-A154-F67C6B4F9DB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75-42C0-B4B7-0E22FA6D2A4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D075-42C0-B4B7-0E22FA6D2A4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65.16</c:v>
                </c:pt>
                <c:pt idx="1">
                  <c:v>61.21</c:v>
                </c:pt>
                <c:pt idx="2">
                  <c:v>68.459999999999994</c:v>
                </c:pt>
                <c:pt idx="3">
                  <c:v>59.91</c:v>
                </c:pt>
                <c:pt idx="4">
                  <c:v>60.24</c:v>
                </c:pt>
              </c:numCache>
            </c:numRef>
          </c:val>
          <c:extLst>
            <c:ext xmlns:c16="http://schemas.microsoft.com/office/drawing/2014/chart" uri="{C3380CC4-5D6E-409C-BE32-E72D297353CC}">
              <c16:uniqueId val="{00000000-4D75-4C84-A8D8-80B7E253233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4D75-4C84-A8D8-80B7E253233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192.66</c:v>
                </c:pt>
                <c:pt idx="1">
                  <c:v>204.22</c:v>
                </c:pt>
                <c:pt idx="2">
                  <c:v>187.94</c:v>
                </c:pt>
                <c:pt idx="3">
                  <c:v>185.71</c:v>
                </c:pt>
                <c:pt idx="4">
                  <c:v>185.29</c:v>
                </c:pt>
              </c:numCache>
            </c:numRef>
          </c:val>
          <c:extLst>
            <c:ext xmlns:c16="http://schemas.microsoft.com/office/drawing/2014/chart" uri="{C3380CC4-5D6E-409C-BE32-E72D297353CC}">
              <c16:uniqueId val="{00000000-EA37-45F9-AA36-E6BE3A34B6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EA37-45F9-AA36-E6BE3A34B6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中之条町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14938</v>
      </c>
      <c r="AM8" s="37"/>
      <c r="AN8" s="37"/>
      <c r="AO8" s="37"/>
      <c r="AP8" s="37"/>
      <c r="AQ8" s="37"/>
      <c r="AR8" s="37"/>
      <c r="AS8" s="37"/>
      <c r="AT8" s="38">
        <f>データ!T6</f>
        <v>439.28</v>
      </c>
      <c r="AU8" s="38"/>
      <c r="AV8" s="38"/>
      <c r="AW8" s="38"/>
      <c r="AX8" s="38"/>
      <c r="AY8" s="38"/>
      <c r="AZ8" s="38"/>
      <c r="BA8" s="38"/>
      <c r="BB8" s="38">
        <f>データ!U6</f>
        <v>34.01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20.309999999999999</v>
      </c>
      <c r="Q10" s="38"/>
      <c r="R10" s="38"/>
      <c r="S10" s="38"/>
      <c r="T10" s="38"/>
      <c r="U10" s="38"/>
      <c r="V10" s="38"/>
      <c r="W10" s="38">
        <f>データ!Q6</f>
        <v>78.88</v>
      </c>
      <c r="X10" s="38"/>
      <c r="Y10" s="38"/>
      <c r="Z10" s="38"/>
      <c r="AA10" s="38"/>
      <c r="AB10" s="38"/>
      <c r="AC10" s="38"/>
      <c r="AD10" s="37">
        <f>データ!R6</f>
        <v>2200</v>
      </c>
      <c r="AE10" s="37"/>
      <c r="AF10" s="37"/>
      <c r="AG10" s="37"/>
      <c r="AH10" s="37"/>
      <c r="AI10" s="37"/>
      <c r="AJ10" s="37"/>
      <c r="AK10" s="2"/>
      <c r="AL10" s="37">
        <f>データ!V6</f>
        <v>2997</v>
      </c>
      <c r="AM10" s="37"/>
      <c r="AN10" s="37"/>
      <c r="AO10" s="37"/>
      <c r="AP10" s="37"/>
      <c r="AQ10" s="37"/>
      <c r="AR10" s="37"/>
      <c r="AS10" s="37"/>
      <c r="AT10" s="38">
        <f>データ!W6</f>
        <v>2.8</v>
      </c>
      <c r="AU10" s="38"/>
      <c r="AV10" s="38"/>
      <c r="AW10" s="38"/>
      <c r="AX10" s="38"/>
      <c r="AY10" s="38"/>
      <c r="AZ10" s="38"/>
      <c r="BA10" s="38"/>
      <c r="BB10" s="38">
        <f>データ!X6</f>
        <v>1070.3599999999999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6U135bfK6sDfqY30mznDauiDveuznbUGRwIqh3CHnmBe9F4nCAVeiGxBBrRnWP+Ap1lufDFvcFj3OOul7f6FKA==" saltValue="biPIIr3VoGk6auZ3ETLHv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104213</v>
      </c>
      <c r="D6" s="19">
        <f t="shared" si="3"/>
        <v>47</v>
      </c>
      <c r="E6" s="19">
        <f t="shared" si="3"/>
        <v>17</v>
      </c>
      <c r="F6" s="19">
        <f t="shared" si="3"/>
        <v>5</v>
      </c>
      <c r="G6" s="19">
        <f t="shared" si="3"/>
        <v>0</v>
      </c>
      <c r="H6" s="19" t="str">
        <f t="shared" si="3"/>
        <v>群馬県　中之条町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20.309999999999999</v>
      </c>
      <c r="Q6" s="20">
        <f t="shared" si="3"/>
        <v>78.88</v>
      </c>
      <c r="R6" s="20">
        <f t="shared" si="3"/>
        <v>2200</v>
      </c>
      <c r="S6" s="20">
        <f t="shared" si="3"/>
        <v>14938</v>
      </c>
      <c r="T6" s="20">
        <f t="shared" si="3"/>
        <v>439.28</v>
      </c>
      <c r="U6" s="20">
        <f t="shared" si="3"/>
        <v>34.01</v>
      </c>
      <c r="V6" s="20">
        <f t="shared" si="3"/>
        <v>2997</v>
      </c>
      <c r="W6" s="20">
        <f t="shared" si="3"/>
        <v>2.8</v>
      </c>
      <c r="X6" s="20">
        <f t="shared" si="3"/>
        <v>1070.3599999999999</v>
      </c>
      <c r="Y6" s="21">
        <f>IF(Y7="",NA(),Y7)</f>
        <v>67.709999999999994</v>
      </c>
      <c r="Z6" s="21">
        <f t="shared" ref="Z6:AH6" si="4">IF(Z7="",NA(),Z7)</f>
        <v>65.680000000000007</v>
      </c>
      <c r="AA6" s="21">
        <f t="shared" si="4"/>
        <v>65.95</v>
      </c>
      <c r="AB6" s="21">
        <f t="shared" si="4"/>
        <v>61</v>
      </c>
      <c r="AC6" s="21">
        <f t="shared" si="4"/>
        <v>65.349999999999994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65.16</v>
      </c>
      <c r="BR6" s="21">
        <f t="shared" ref="BR6:BZ6" si="8">IF(BR7="",NA(),BR7)</f>
        <v>61.21</v>
      </c>
      <c r="BS6" s="21">
        <f t="shared" si="8"/>
        <v>68.459999999999994</v>
      </c>
      <c r="BT6" s="21">
        <f t="shared" si="8"/>
        <v>59.91</v>
      </c>
      <c r="BU6" s="21">
        <f t="shared" si="8"/>
        <v>60.24</v>
      </c>
      <c r="BV6" s="21">
        <f t="shared" si="8"/>
        <v>57.77</v>
      </c>
      <c r="BW6" s="21">
        <f t="shared" si="8"/>
        <v>57.31</v>
      </c>
      <c r="BX6" s="21">
        <f t="shared" si="8"/>
        <v>57.08</v>
      </c>
      <c r="BY6" s="21">
        <f t="shared" si="8"/>
        <v>56.26</v>
      </c>
      <c r="BZ6" s="21">
        <f t="shared" si="8"/>
        <v>52.94</v>
      </c>
      <c r="CA6" s="20" t="str">
        <f>IF(CA7="","",IF(CA7="-","【-】","【"&amp;SUBSTITUTE(TEXT(CA7,"#,##0.00"),"-","△")&amp;"】"))</f>
        <v>【57.02】</v>
      </c>
      <c r="CB6" s="21">
        <f>IF(CB7="",NA(),CB7)</f>
        <v>192.66</v>
      </c>
      <c r="CC6" s="21">
        <f t="shared" ref="CC6:CK6" si="9">IF(CC7="",NA(),CC7)</f>
        <v>204.22</v>
      </c>
      <c r="CD6" s="21">
        <f t="shared" si="9"/>
        <v>187.94</v>
      </c>
      <c r="CE6" s="21">
        <f t="shared" si="9"/>
        <v>185.71</v>
      </c>
      <c r="CF6" s="21">
        <f t="shared" si="9"/>
        <v>185.29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40.67</v>
      </c>
      <c r="CN6" s="21">
        <f t="shared" ref="CN6:CV6" si="10">IF(CN7="",NA(),CN7)</f>
        <v>44.85</v>
      </c>
      <c r="CO6" s="21">
        <f t="shared" si="10"/>
        <v>45.75</v>
      </c>
      <c r="CP6" s="21">
        <f t="shared" si="10"/>
        <v>46.75</v>
      </c>
      <c r="CQ6" s="21">
        <f t="shared" si="10"/>
        <v>45.46</v>
      </c>
      <c r="CR6" s="21">
        <f t="shared" si="10"/>
        <v>50.68</v>
      </c>
      <c r="CS6" s="21">
        <f t="shared" si="10"/>
        <v>50.14</v>
      </c>
      <c r="CT6" s="21">
        <f t="shared" si="10"/>
        <v>54.83</v>
      </c>
      <c r="CU6" s="21">
        <f t="shared" si="10"/>
        <v>66.53</v>
      </c>
      <c r="CV6" s="21">
        <f t="shared" si="10"/>
        <v>52.35</v>
      </c>
      <c r="CW6" s="20" t="str">
        <f>IF(CW7="","",IF(CW7="-","【-】","【"&amp;SUBSTITUTE(TEXT(CW7,"#,##0.00"),"-","△")&amp;"】"))</f>
        <v>【52.55】</v>
      </c>
      <c r="CX6" s="21">
        <f>IF(CX7="",NA(),CX7)</f>
        <v>92.89</v>
      </c>
      <c r="CY6" s="21">
        <f t="shared" ref="CY6:DG6" si="11">IF(CY7="",NA(),CY7)</f>
        <v>93.67</v>
      </c>
      <c r="CZ6" s="21">
        <f t="shared" si="11"/>
        <v>93.8</v>
      </c>
      <c r="DA6" s="21">
        <f t="shared" si="11"/>
        <v>93.64</v>
      </c>
      <c r="DB6" s="21">
        <f t="shared" si="11"/>
        <v>93.93</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104213</v>
      </c>
      <c r="D7" s="23">
        <v>47</v>
      </c>
      <c r="E7" s="23">
        <v>17</v>
      </c>
      <c r="F7" s="23">
        <v>5</v>
      </c>
      <c r="G7" s="23">
        <v>0</v>
      </c>
      <c r="H7" s="23" t="s">
        <v>98</v>
      </c>
      <c r="I7" s="23" t="s">
        <v>99</v>
      </c>
      <c r="J7" s="23" t="s">
        <v>100</v>
      </c>
      <c r="K7" s="23" t="s">
        <v>101</v>
      </c>
      <c r="L7" s="23" t="s">
        <v>102</v>
      </c>
      <c r="M7" s="23" t="s">
        <v>103</v>
      </c>
      <c r="N7" s="24" t="s">
        <v>104</v>
      </c>
      <c r="O7" s="24" t="s">
        <v>105</v>
      </c>
      <c r="P7" s="24">
        <v>20.309999999999999</v>
      </c>
      <c r="Q7" s="24">
        <v>78.88</v>
      </c>
      <c r="R7" s="24">
        <v>2200</v>
      </c>
      <c r="S7" s="24">
        <v>14938</v>
      </c>
      <c r="T7" s="24">
        <v>439.28</v>
      </c>
      <c r="U7" s="24">
        <v>34.01</v>
      </c>
      <c r="V7" s="24">
        <v>2997</v>
      </c>
      <c r="W7" s="24">
        <v>2.8</v>
      </c>
      <c r="X7" s="24">
        <v>1070.3599999999999</v>
      </c>
      <c r="Y7" s="24">
        <v>67.709999999999994</v>
      </c>
      <c r="Z7" s="24">
        <v>65.680000000000007</v>
      </c>
      <c r="AA7" s="24">
        <v>65.95</v>
      </c>
      <c r="AB7" s="24">
        <v>61</v>
      </c>
      <c r="AC7" s="24">
        <v>65.349999999999994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65.16</v>
      </c>
      <c r="BR7" s="24">
        <v>61.21</v>
      </c>
      <c r="BS7" s="24">
        <v>68.459999999999994</v>
      </c>
      <c r="BT7" s="24">
        <v>59.91</v>
      </c>
      <c r="BU7" s="24">
        <v>60.24</v>
      </c>
      <c r="BV7" s="24">
        <v>57.77</v>
      </c>
      <c r="BW7" s="24">
        <v>57.31</v>
      </c>
      <c r="BX7" s="24">
        <v>57.08</v>
      </c>
      <c r="BY7" s="24">
        <v>56.26</v>
      </c>
      <c r="BZ7" s="24">
        <v>52.94</v>
      </c>
      <c r="CA7" s="24">
        <v>57.02</v>
      </c>
      <c r="CB7" s="24">
        <v>192.66</v>
      </c>
      <c r="CC7" s="24">
        <v>204.22</v>
      </c>
      <c r="CD7" s="24">
        <v>187.94</v>
      </c>
      <c r="CE7" s="24">
        <v>185.71</v>
      </c>
      <c r="CF7" s="24">
        <v>185.29</v>
      </c>
      <c r="CG7" s="24">
        <v>274.35000000000002</v>
      </c>
      <c r="CH7" s="24">
        <v>273.52</v>
      </c>
      <c r="CI7" s="24">
        <v>274.99</v>
      </c>
      <c r="CJ7" s="24">
        <v>282.08999999999997</v>
      </c>
      <c r="CK7" s="24">
        <v>303.27999999999997</v>
      </c>
      <c r="CL7" s="24">
        <v>273.68</v>
      </c>
      <c r="CM7" s="24">
        <v>40.67</v>
      </c>
      <c r="CN7" s="24">
        <v>44.85</v>
      </c>
      <c r="CO7" s="24">
        <v>45.75</v>
      </c>
      <c r="CP7" s="24">
        <v>46.75</v>
      </c>
      <c r="CQ7" s="24">
        <v>45.46</v>
      </c>
      <c r="CR7" s="24">
        <v>50.68</v>
      </c>
      <c r="CS7" s="24">
        <v>50.14</v>
      </c>
      <c r="CT7" s="24">
        <v>54.83</v>
      </c>
      <c r="CU7" s="24">
        <v>66.53</v>
      </c>
      <c r="CV7" s="24">
        <v>52.35</v>
      </c>
      <c r="CW7" s="24">
        <v>52.55</v>
      </c>
      <c r="CX7" s="24">
        <v>92.89</v>
      </c>
      <c r="CY7" s="24">
        <v>93.67</v>
      </c>
      <c r="CZ7" s="24">
        <v>93.8</v>
      </c>
      <c r="DA7" s="24">
        <v>93.64</v>
      </c>
      <c r="DB7" s="24">
        <v>93.93</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2023-12-12T02:53:13Z</dcterms:created>
  <dcterms:modified xsi:type="dcterms:W3CDTF">2024-02-08T02:21:48Z</dcterms:modified>
  <cp:category/>
</cp:coreProperties>
</file>