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0.1.36.23\地方債係\210-公営企業決算調査\07経営比較分析表\R05（R4決算）\06 確認済みファイル\07 館林市●■\"/>
    </mc:Choice>
  </mc:AlternateContent>
  <xr:revisionPtr revIDLastSave="0" documentId="8_{E81E1EEB-A1F0-483B-86FC-BA90A98FE4F4}" xr6:coauthVersionLast="47" xr6:coauthVersionMax="47" xr10:uidLastSave="{00000000-0000-0000-0000-000000000000}"/>
  <workbookProtection workbookAlgorithmName="SHA-512" workbookHashValue="e0O/UXAcPsX6rQaykC/Bs3C9n2+vviG/m7e8PFZcA4Meg6xVSjmzoOhCMAvyAJFa9YQF2WpLhgRFwe5m+tQuww==" workbookSaltValue="XeYB4on/gse/7rY91z4ovA==" workbookSpinCount="100000" lockStructure="1"/>
  <bookViews>
    <workbookView xWindow="-110" yWindow="-110" windowWidth="19420" windowHeight="104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T6" i="5"/>
  <c r="S6" i="5"/>
  <c r="AL8" i="4" s="1"/>
  <c r="R6" i="5"/>
  <c r="Q6" i="5"/>
  <c r="W10" i="4" s="1"/>
  <c r="P6" i="5"/>
  <c r="P10" i="4" s="1"/>
  <c r="O6" i="5"/>
  <c r="I10" i="4" s="1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H85" i="4"/>
  <c r="G85" i="4"/>
  <c r="F85" i="4"/>
  <c r="E85" i="4"/>
  <c r="AD10" i="4"/>
  <c r="B10" i="4"/>
  <c r="BB8" i="4"/>
  <c r="AT8" i="4"/>
  <c r="AD8" i="4"/>
  <c r="W8" i="4"/>
  <c r="P8" i="4"/>
  <c r="I8" i="4"/>
  <c r="B8" i="4"/>
</calcChain>
</file>

<file path=xl/sharedStrings.xml><?xml version="1.0" encoding="utf-8"?>
<sst xmlns="http://schemas.openxmlformats.org/spreadsheetml/2006/main" count="275" uniqueCount="117">
  <si>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</si>
  <si>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</si>
  <si>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</si>
  <si>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</si>
  <si>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</si>
  <si>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</si>
  <si>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</si>
  <si>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</si>
  <si>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</si>
  <si>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</si>
  <si>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</si>
  <si>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</si>
  <si>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</si>
  <si>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</si>
  <si>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</si>
  <si>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</si>
  <si>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</si>
  <si>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</si>
  <si>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</si>
  <si>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</si>
  <si>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</si>
  <si>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</si>
  <si>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</si>
  <si>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</si>
  <si>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</si>
  <si>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</si>
  <si>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</si>
  <si>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</si>
  <si>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</si>
  <si>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</si>
  <si>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</si>
  <si>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</si>
  <si>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</si>
  <si>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</si>
  <si>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</si>
  <si>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</si>
  <si>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</si>
  <si>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</si>
  <si>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</si>
  <si>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</si>
  <si>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</si>
  <si>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</si>
  <si>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</si>
  <si>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</si>
  <si>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</si>
  <si>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</si>
  <si>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</si>
  <si>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</si>
  <si>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</si>
  <si>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</si>
  <si>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</si>
  <si>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</si>
  <si>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</si>
  <si>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</si>
  <si>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</si>
  <si>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</si>
  <si>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</si>
  <si>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</si>
  <si>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</si>
  <si>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</si>
  <si>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</si>
  <si>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</si>
  <si>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</si>
  <si>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</si>
  <si>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</si>
  <si>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</si>
  <si>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</si>
  <si>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</si>
  <si>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</si>
  <si>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</si>
  <si>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</si>
  <si>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</si>
  <si>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</si>
  <si>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</si>
  <si>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</si>
  <si>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</si>
  <si>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</si>
  <si>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</si>
  <si>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</si>
  <si>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</si>
  <si>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</si>
  <si>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</si>
  <si>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</si>
  <si>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</si>
  <si>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</si>
  <si>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</si>
  <si>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</si>
  <si>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</si>
  <si>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</si>
  <si>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</si>
  <si>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</si>
  <si>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</si>
  <si>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</si>
  <si>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</si>
  <si>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</si>
  <si>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</si>
  <si>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館林市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</si>
  <si>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</si>
  <si>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</si>
  <si>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</si>
  <si>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</si>
  <si>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</si>
  <si>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</si>
  <si>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</si>
  <si>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</si>
  <si>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</si>
  <si>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</si>
  <si>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</si>
  <si>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</si>
  <si>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</si>
  <si>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</si>
  <si>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</si>
  <si>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</si>
  <si>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</si>
  <si>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本市の農業集落排水施設は、下早川田地区は平成11年、木戸地区は平成17年の供用開始と比較的新しい施設である。そのため、①有形固定資産減価償却率は平均値を下回っており、②管渠老朽化率及び③管渠改善率は発生していない。
　しかし、今後老朽化が進むことは明らかであり、将来を見据えた老朽化対策が必要となる。</t>
  </si>
  <si>
    <t>　本市の農業集落排水事業は、令和２年度より地方公営企業法の財務規定等を適用している。
　使用料収入だけでは経営を維持することが困難であるため、一般会計からの繰入金（基準外）を頼りにしている状況である。
　今後、水洗化率の向上による使用料収入の確保、維持管理費等の費用の削減により、安定的な経営が図れるよう努める。さらに、老朽化に伴う更新費用の増大が見込まれることから、最適整備構想及び経営戦略を考慮し、計画的な更新を行っていく必要がある。</t>
    <rPh sb="18" eb="19">
      <t>ド</t>
    </rPh>
    <phoneticPr fontId="4"/>
  </si>
  <si>
    <t>①経常収支比率は100%を超えているが、これは、一般会計からの繰入金（基準外）によるものであるため、さらなる使用料収入の確保、維持管理費等の費用の削減が必要となる。
②累積欠損金比率は発生していない。
③流動比率は平均値を下回っているため、接続率の向上による使用料収入の確保など、現金預金の確保が必要となる。
④企業債残高対事業規模比率は発生していない。
⑤経費回収率は平均値を下回っており、さらなる使用料収入の確保、維持管理費等の費用の削減が必要となる。
⑥汚水処理原価は平均値を上回っており、経営改善のためにさらなる汚水処理費の削減が必要となる。
⑦施設利用率は平均値を下回っている。⑧水洗化率が100%に達していないことからも、農業集落排水への接続人口を増やし、施設利用率、水洗化率の改善が必要となる。
　以上の分析から、農業集落排水事業の経営改善のためには、さらなる使用料収入確保、維持管理費等の費用の削減が必要となる。</t>
    <rPh sb="113" eb="114">
      <t>シタ</t>
    </rPh>
    <rPh sb="122" eb="125">
      <t>セツゾクリツ</t>
    </rPh>
    <rPh sb="126" eb="128">
      <t>コウジョウ</t>
    </rPh>
    <rPh sb="131" eb="136">
      <t>シヨウリョウシュウニュウ</t>
    </rPh>
    <rPh sb="137" eb="139">
      <t>カクホ</t>
    </rPh>
    <rPh sb="193" eb="195">
      <t>シタマワ</t>
    </rPh>
    <rPh sb="246" eb="248">
      <t>ウワマワ</t>
    </rPh>
    <rPh sb="323" eb="329">
      <t>ノウギョウシュウラクハイスイ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</si>
</sst>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8-489D-AED1-A5F739563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8-489D-AED1-A5F739563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35.57</c:v>
                </c:pt>
                <c:pt idx="3">
                  <c:v>33.74</c:v>
                </c:pt>
                <c:pt idx="4">
                  <c:v>33.74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3-40F6-B807-590C4C5E6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54.83</c:v>
                </c:pt>
                <c:pt idx="3">
                  <c:v>66.53</c:v>
                </c:pt>
                <c:pt idx="4">
                  <c:v>52.35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3-40F6-B807-590C4C5E6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82.52</c:v>
                </c:pt>
                <c:pt idx="3">
                  <c:v>83.67</c:v>
                </c:pt>
                <c:pt idx="4">
                  <c:v>84.78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F-4314-980F-666557DD2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84.7</c:v>
                </c:pt>
                <c:pt idx="3">
                  <c:v>84.67</c:v>
                </c:pt>
                <c:pt idx="4">
                  <c:v>84.39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F-4314-980F-666557DD2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124.9</c:v>
                </c:pt>
                <c:pt idx="3">
                  <c:v>118.99</c:v>
                </c:pt>
                <c:pt idx="4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D-4C15-AA65-A538BACC0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106.37</c:v>
                </c:pt>
                <c:pt idx="3">
                  <c:v>106.07</c:v>
                </c:pt>
                <c:pt idx="4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D-4C15-AA65-A538BACC0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4.28</c:v>
                </c:pt>
                <c:pt idx="3">
                  <c:v>7.7</c:v>
                </c:pt>
                <c:pt idx="4">
                  <c:v>12.75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2-4D18-AF87-0EFDFC30E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20.34</c:v>
                </c:pt>
                <c:pt idx="3">
                  <c:v>21.85</c:v>
                </c:pt>
                <c:pt idx="4">
                  <c:v>25.19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2-4D18-AF87-0EFDFC30E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9-4D62-AEA7-64C76E6E6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9-4D62-AEA7-64C76E6E6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D-46CC-9C76-6CD5CC3F3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139.02000000000001</c:v>
                </c:pt>
                <c:pt idx="3">
                  <c:v>132.04</c:v>
                </c:pt>
                <c:pt idx="4">
                  <c:v>145.43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D-46CC-9C76-6CD5CC3F3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52.14</c:v>
                </c:pt>
                <c:pt idx="3">
                  <c:v>47.73</c:v>
                </c:pt>
                <c:pt idx="4">
                  <c:v>25.88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5-4AFA-895D-0C820B966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29.13</c:v>
                </c:pt>
                <c:pt idx="3">
                  <c:v>35.69</c:v>
                </c:pt>
                <c:pt idx="4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5-4AFA-895D-0C820B966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C-43F1-AD9B-4A4A9D46D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867.83</c:v>
                </c:pt>
                <c:pt idx="3">
                  <c:v>791.76</c:v>
                </c:pt>
                <c:pt idx="4">
                  <c:v>900.82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C-43F1-AD9B-4A4A9D46D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63.58</c:v>
                </c:pt>
                <c:pt idx="3">
                  <c:v>51.34</c:v>
                </c:pt>
                <c:pt idx="4">
                  <c:v>44.31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8-4FE3-AB37-CCF6C9C10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57.08</c:v>
                </c:pt>
                <c:pt idx="3">
                  <c:v>56.26</c:v>
                </c:pt>
                <c:pt idx="4">
                  <c:v>52.94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8-4FE3-AB37-CCF6C9C10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232.52</c:v>
                </c:pt>
                <c:pt idx="3">
                  <c:v>287.17</c:v>
                </c:pt>
                <c:pt idx="4">
                  <c:v>332.54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2-46AB-B3C5-02D62BE58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274.99</c:v>
                </c:pt>
                <c:pt idx="3">
                  <c:v>282.08999999999997</c:v>
                </c:pt>
                <c:pt idx="4">
                  <c:v>303.27999999999997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2-46AB-B3C5-02D62BE58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【36.94】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2" sqref="B2:BZ4"/>
    </sheetView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2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0" t="str">
        <f>データ!H6</f>
        <v>群馬県　館林市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2">
      <c r="A8" s="2"/>
      <c r="B8" s="35" t="str">
        <f>データ!I6</f>
        <v>法適用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農業集落排水</v>
      </c>
      <c r="Q8" s="35"/>
      <c r="R8" s="35"/>
      <c r="S8" s="35"/>
      <c r="T8" s="35"/>
      <c r="U8" s="35"/>
      <c r="V8" s="35"/>
      <c r="W8" s="35" t="str">
        <f>データ!L6</f>
        <v>F2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74427</v>
      </c>
      <c r="AM8" s="37"/>
      <c r="AN8" s="37"/>
      <c r="AO8" s="37"/>
      <c r="AP8" s="37"/>
      <c r="AQ8" s="37"/>
      <c r="AR8" s="37"/>
      <c r="AS8" s="37"/>
      <c r="AT8" s="38">
        <f>データ!T6</f>
        <v>60.97</v>
      </c>
      <c r="AU8" s="38"/>
      <c r="AV8" s="38"/>
      <c r="AW8" s="38"/>
      <c r="AX8" s="38"/>
      <c r="AY8" s="38"/>
      <c r="AZ8" s="38"/>
      <c r="BA8" s="38"/>
      <c r="BB8" s="38">
        <f>データ!U6</f>
        <v>1220.72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2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2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>
        <f>データ!O6</f>
        <v>78.39</v>
      </c>
      <c r="J10" s="38"/>
      <c r="K10" s="38"/>
      <c r="L10" s="38"/>
      <c r="M10" s="38"/>
      <c r="N10" s="38"/>
      <c r="O10" s="38"/>
      <c r="P10" s="38">
        <f>データ!P6</f>
        <v>1.05</v>
      </c>
      <c r="Q10" s="38"/>
      <c r="R10" s="38"/>
      <c r="S10" s="38"/>
      <c r="T10" s="38"/>
      <c r="U10" s="38"/>
      <c r="V10" s="38"/>
      <c r="W10" s="38">
        <f>データ!Q6</f>
        <v>97.92</v>
      </c>
      <c r="X10" s="38"/>
      <c r="Y10" s="38"/>
      <c r="Z10" s="38"/>
      <c r="AA10" s="38"/>
      <c r="AB10" s="38"/>
      <c r="AC10" s="38"/>
      <c r="AD10" s="37">
        <f>データ!R6</f>
        <v>2970</v>
      </c>
      <c r="AE10" s="37"/>
      <c r="AF10" s="37"/>
      <c r="AG10" s="37"/>
      <c r="AH10" s="37"/>
      <c r="AI10" s="37"/>
      <c r="AJ10" s="37"/>
      <c r="AK10" s="2"/>
      <c r="AL10" s="37">
        <f>データ!V6</f>
        <v>782</v>
      </c>
      <c r="AM10" s="37"/>
      <c r="AN10" s="37"/>
      <c r="AO10" s="37"/>
      <c r="AP10" s="37"/>
      <c r="AQ10" s="37"/>
      <c r="AR10" s="37"/>
      <c r="AS10" s="37"/>
      <c r="AT10" s="38">
        <f>データ!W6</f>
        <v>0.46</v>
      </c>
      <c r="AU10" s="38"/>
      <c r="AV10" s="38"/>
      <c r="AW10" s="38"/>
      <c r="AX10" s="38"/>
      <c r="AY10" s="38"/>
      <c r="AZ10" s="38"/>
      <c r="BA10" s="38"/>
      <c r="BB10" s="38">
        <f>データ!X6</f>
        <v>1700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2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2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116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114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2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2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115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2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【103.61】</v>
      </c>
      <c r="F85" s="12" t="str">
        <f>データ!AT6</f>
        <v>【133.62】</v>
      </c>
      <c r="G85" s="12" t="str">
        <f>データ!BE6</f>
        <v>【36.94】</v>
      </c>
      <c r="H85" s="12" t="str">
        <f>データ!BP6</f>
        <v>【809.19】</v>
      </c>
      <c r="I85" s="12" t="str">
        <f>データ!CA6</f>
        <v>【57.02】</v>
      </c>
      <c r="J85" s="12" t="str">
        <f>データ!CL6</f>
        <v>【273.68】</v>
      </c>
      <c r="K85" s="12" t="str">
        <f>データ!CW6</f>
        <v>【52.55】</v>
      </c>
      <c r="L85" s="12" t="str">
        <f>データ!DH6</f>
        <v>【87.30】</v>
      </c>
      <c r="M85" s="12" t="str">
        <f>データ!DS6</f>
        <v>【27.11】</v>
      </c>
      <c r="N85" s="12" t="str">
        <f>データ!ED6</f>
        <v>【0.00】</v>
      </c>
      <c r="O85" s="12" t="str">
        <f>データ!EO6</f>
        <v>【0.02】</v>
      </c>
    </row>
  </sheetData>
  <sheetProtection algorithmName="SHA-512" hashValue="OVRnhJtzggxmf9jQMvp2LyUxBHvZXBsnKBqKlOO9cxbj0D6O0sppdmgtOUe7mU0axeFKH7IwJ8bzo6Zha0HKwQ==" saltValue="58ckYxC+INF7bKOGw3+ka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2022</v>
      </c>
      <c r="C6" s="19">
        <f t="shared" ref="C6:X6" si="3">C7</f>
        <v>102075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群馬県　館林市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78.39</v>
      </c>
      <c r="P6" s="20">
        <f t="shared" si="3"/>
        <v>1.05</v>
      </c>
      <c r="Q6" s="20">
        <f t="shared" si="3"/>
        <v>97.92</v>
      </c>
      <c r="R6" s="20">
        <f t="shared" si="3"/>
        <v>2970</v>
      </c>
      <c r="S6" s="20">
        <f t="shared" si="3"/>
        <v>74427</v>
      </c>
      <c r="T6" s="20">
        <f t="shared" si="3"/>
        <v>60.97</v>
      </c>
      <c r="U6" s="20">
        <f t="shared" si="3"/>
        <v>1220.72</v>
      </c>
      <c r="V6" s="20">
        <f t="shared" si="3"/>
        <v>782</v>
      </c>
      <c r="W6" s="20">
        <f t="shared" si="3"/>
        <v>0.46</v>
      </c>
      <c r="X6" s="20">
        <f t="shared" si="3"/>
        <v>1700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124.9</v>
      </c>
      <c r="AB6" s="21">
        <f t="shared" si="4"/>
        <v>118.99</v>
      </c>
      <c r="AC6" s="21">
        <f t="shared" si="4"/>
        <v>112</v>
      </c>
      <c r="AD6" s="21" t="str">
        <f t="shared" si="4"/>
        <v>-</v>
      </c>
      <c r="AE6" s="21" t="str">
        <f t="shared" si="4"/>
        <v>-</v>
      </c>
      <c r="AF6" s="21">
        <f t="shared" si="4"/>
        <v>106.37</v>
      </c>
      <c r="AG6" s="21">
        <f t="shared" si="4"/>
        <v>106.07</v>
      </c>
      <c r="AH6" s="21">
        <f t="shared" si="4"/>
        <v>105.5</v>
      </c>
      <c r="AI6" s="20" t="str">
        <f>IF(AI7="","",IF(AI7="-","【-】","【"&amp;SUBSTITUTE(TEXT(AI7,"#,##0.00"),"-","△")&amp;"】"))</f>
        <v>【103.61】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139.02000000000001</v>
      </c>
      <c r="AR6" s="21">
        <f t="shared" si="5"/>
        <v>132.04</v>
      </c>
      <c r="AS6" s="21">
        <f t="shared" si="5"/>
        <v>145.43</v>
      </c>
      <c r="AT6" s="20" t="str">
        <f>IF(AT7="","",IF(AT7="-","【-】","【"&amp;SUBSTITUTE(TEXT(AT7,"#,##0.00"),"-","△")&amp;"】"))</f>
        <v>【133.62】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52.14</v>
      </c>
      <c r="AX6" s="21">
        <f t="shared" si="6"/>
        <v>47.73</v>
      </c>
      <c r="AY6" s="21">
        <f t="shared" si="6"/>
        <v>25.88</v>
      </c>
      <c r="AZ6" s="21" t="str">
        <f t="shared" si="6"/>
        <v>-</v>
      </c>
      <c r="BA6" s="21" t="str">
        <f t="shared" si="6"/>
        <v>-</v>
      </c>
      <c r="BB6" s="21">
        <f t="shared" si="6"/>
        <v>29.13</v>
      </c>
      <c r="BC6" s="21">
        <f t="shared" si="6"/>
        <v>35.69</v>
      </c>
      <c r="BD6" s="21">
        <f t="shared" si="6"/>
        <v>38.4</v>
      </c>
      <c r="BE6" s="20" t="str">
        <f>IF(BE7="","",IF(BE7="-","【-】","【"&amp;SUBSTITUTE(TEXT(BE7,"#,##0.00"),"-","△")&amp;"】"))</f>
        <v>【36.94】</v>
      </c>
      <c r="BF6" s="21" t="str">
        <f>IF(BF7="",NA(),BF7)</f>
        <v>-</v>
      </c>
      <c r="BG6" s="21" t="str">
        <f t="shared" ref="BG6:BO6" si="7">IF(BG7="",NA(),BG7)</f>
        <v>-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>
        <f t="shared" si="7"/>
        <v>867.83</v>
      </c>
      <c r="BN6" s="21">
        <f t="shared" si="7"/>
        <v>791.76</v>
      </c>
      <c r="BO6" s="21">
        <f t="shared" si="7"/>
        <v>900.82</v>
      </c>
      <c r="BP6" s="20" t="str">
        <f>IF(BP7="","",IF(BP7="-","【-】","【"&amp;SUBSTITUTE(TEXT(BP7,"#,##0.00"),"-","△")&amp;"】"))</f>
        <v>【809.19】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63.58</v>
      </c>
      <c r="BT6" s="21">
        <f t="shared" si="8"/>
        <v>51.34</v>
      </c>
      <c r="BU6" s="21">
        <f t="shared" si="8"/>
        <v>44.31</v>
      </c>
      <c r="BV6" s="21" t="str">
        <f t="shared" si="8"/>
        <v>-</v>
      </c>
      <c r="BW6" s="21" t="str">
        <f t="shared" si="8"/>
        <v>-</v>
      </c>
      <c r="BX6" s="21">
        <f t="shared" si="8"/>
        <v>57.08</v>
      </c>
      <c r="BY6" s="21">
        <f t="shared" si="8"/>
        <v>56.26</v>
      </c>
      <c r="BZ6" s="21">
        <f t="shared" si="8"/>
        <v>52.94</v>
      </c>
      <c r="CA6" s="20" t="str">
        <f>IF(CA7="","",IF(CA7="-","【-】","【"&amp;SUBSTITUTE(TEXT(CA7,"#,##0.00"),"-","△")&amp;"】"))</f>
        <v>【57.02】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232.52</v>
      </c>
      <c r="CE6" s="21">
        <f t="shared" si="9"/>
        <v>287.17</v>
      </c>
      <c r="CF6" s="21">
        <f t="shared" si="9"/>
        <v>332.54</v>
      </c>
      <c r="CG6" s="21" t="str">
        <f t="shared" si="9"/>
        <v>-</v>
      </c>
      <c r="CH6" s="21" t="str">
        <f t="shared" si="9"/>
        <v>-</v>
      </c>
      <c r="CI6" s="21">
        <f t="shared" si="9"/>
        <v>274.99</v>
      </c>
      <c r="CJ6" s="21">
        <f t="shared" si="9"/>
        <v>282.08999999999997</v>
      </c>
      <c r="CK6" s="21">
        <f t="shared" si="9"/>
        <v>303.27999999999997</v>
      </c>
      <c r="CL6" s="20" t="str">
        <f>IF(CL7="","",IF(CL7="-","【-】","【"&amp;SUBSTITUTE(TEXT(CL7,"#,##0.00"),"-","△")&amp;"】"))</f>
        <v>【273.68】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35.57</v>
      </c>
      <c r="CP6" s="21">
        <f t="shared" si="10"/>
        <v>33.74</v>
      </c>
      <c r="CQ6" s="21">
        <f t="shared" si="10"/>
        <v>33.74</v>
      </c>
      <c r="CR6" s="21" t="str">
        <f t="shared" si="10"/>
        <v>-</v>
      </c>
      <c r="CS6" s="21" t="str">
        <f t="shared" si="10"/>
        <v>-</v>
      </c>
      <c r="CT6" s="21">
        <f t="shared" si="10"/>
        <v>54.83</v>
      </c>
      <c r="CU6" s="21">
        <f t="shared" si="10"/>
        <v>66.53</v>
      </c>
      <c r="CV6" s="21">
        <f t="shared" si="10"/>
        <v>52.35</v>
      </c>
      <c r="CW6" s="20" t="str">
        <f>IF(CW7="","",IF(CW7="-","【-】","【"&amp;SUBSTITUTE(TEXT(CW7,"#,##0.00"),"-","△")&amp;"】"))</f>
        <v>【52.55】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82.52</v>
      </c>
      <c r="DA6" s="21">
        <f t="shared" si="11"/>
        <v>83.67</v>
      </c>
      <c r="DB6" s="21">
        <f t="shared" si="11"/>
        <v>84.78</v>
      </c>
      <c r="DC6" s="21" t="str">
        <f t="shared" si="11"/>
        <v>-</v>
      </c>
      <c r="DD6" s="21" t="str">
        <f t="shared" si="11"/>
        <v>-</v>
      </c>
      <c r="DE6" s="21">
        <f t="shared" si="11"/>
        <v>84.7</v>
      </c>
      <c r="DF6" s="21">
        <f t="shared" si="11"/>
        <v>84.67</v>
      </c>
      <c r="DG6" s="21">
        <f t="shared" si="11"/>
        <v>84.39</v>
      </c>
      <c r="DH6" s="20" t="str">
        <f>IF(DH7="","",IF(DH7="-","【-】","【"&amp;SUBSTITUTE(TEXT(DH7,"#,##0.00"),"-","△")&amp;"】"))</f>
        <v>【87.30】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4.28</v>
      </c>
      <c r="DL6" s="21">
        <f t="shared" si="12"/>
        <v>7.7</v>
      </c>
      <c r="DM6" s="21">
        <f t="shared" si="12"/>
        <v>12.75</v>
      </c>
      <c r="DN6" s="21" t="str">
        <f t="shared" si="12"/>
        <v>-</v>
      </c>
      <c r="DO6" s="21" t="str">
        <f t="shared" si="12"/>
        <v>-</v>
      </c>
      <c r="DP6" s="21">
        <f t="shared" si="12"/>
        <v>20.34</v>
      </c>
      <c r="DQ6" s="21">
        <f t="shared" si="12"/>
        <v>21.85</v>
      </c>
      <c r="DR6" s="21">
        <f t="shared" si="12"/>
        <v>25.19</v>
      </c>
      <c r="DS6" s="20" t="str">
        <f>IF(DS7="","",IF(DS7="-","【-】","【"&amp;SUBSTITUTE(TEXT(DS7,"#,##0.00"),"-","△")&amp;"】"))</f>
        <v>【27.11】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0">
        <f t="shared" si="13"/>
        <v>0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>
        <f t="shared" si="14"/>
        <v>0.25</v>
      </c>
      <c r="EM6" s="21">
        <f t="shared" si="14"/>
        <v>0.05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2022</v>
      </c>
      <c r="C7" s="23">
        <v>102075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78.39</v>
      </c>
      <c r="P7" s="24">
        <v>1.05</v>
      </c>
      <c r="Q7" s="24">
        <v>97.92</v>
      </c>
      <c r="R7" s="24">
        <v>2970</v>
      </c>
      <c r="S7" s="24">
        <v>74427</v>
      </c>
      <c r="T7" s="24">
        <v>60.97</v>
      </c>
      <c r="U7" s="24">
        <v>1220.72</v>
      </c>
      <c r="V7" s="24">
        <v>782</v>
      </c>
      <c r="W7" s="24">
        <v>0.46</v>
      </c>
      <c r="X7" s="24">
        <v>1700</v>
      </c>
      <c r="Y7" s="24" t="s">
        <v>102</v>
      </c>
      <c r="Z7" s="24" t="s">
        <v>102</v>
      </c>
      <c r="AA7" s="24">
        <v>124.9</v>
      </c>
      <c r="AB7" s="24">
        <v>118.99</v>
      </c>
      <c r="AC7" s="24">
        <v>112</v>
      </c>
      <c r="AD7" s="24" t="s">
        <v>102</v>
      </c>
      <c r="AE7" s="24" t="s">
        <v>102</v>
      </c>
      <c r="AF7" s="24">
        <v>106.37</v>
      </c>
      <c r="AG7" s="24">
        <v>106.07</v>
      </c>
      <c r="AH7" s="24">
        <v>105.5</v>
      </c>
      <c r="AI7" s="24">
        <v>103.61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139.02000000000001</v>
      </c>
      <c r="AR7" s="24">
        <v>132.04</v>
      </c>
      <c r="AS7" s="24">
        <v>145.43</v>
      </c>
      <c r="AT7" s="24">
        <v>133.62</v>
      </c>
      <c r="AU7" s="24" t="s">
        <v>102</v>
      </c>
      <c r="AV7" s="24" t="s">
        <v>102</v>
      </c>
      <c r="AW7" s="24">
        <v>52.14</v>
      </c>
      <c r="AX7" s="24">
        <v>47.73</v>
      </c>
      <c r="AY7" s="24">
        <v>25.88</v>
      </c>
      <c r="AZ7" s="24" t="s">
        <v>102</v>
      </c>
      <c r="BA7" s="24" t="s">
        <v>102</v>
      </c>
      <c r="BB7" s="24">
        <v>29.13</v>
      </c>
      <c r="BC7" s="24">
        <v>35.69</v>
      </c>
      <c r="BD7" s="24">
        <v>38.4</v>
      </c>
      <c r="BE7" s="24">
        <v>36.94</v>
      </c>
      <c r="BF7" s="24" t="s">
        <v>102</v>
      </c>
      <c r="BG7" s="24" t="s">
        <v>102</v>
      </c>
      <c r="BH7" s="24">
        <v>0</v>
      </c>
      <c r="BI7" s="24">
        <v>0</v>
      </c>
      <c r="BJ7" s="24">
        <v>0</v>
      </c>
      <c r="BK7" s="24" t="s">
        <v>102</v>
      </c>
      <c r="BL7" s="24" t="s">
        <v>102</v>
      </c>
      <c r="BM7" s="24">
        <v>867.83</v>
      </c>
      <c r="BN7" s="24">
        <v>791.76</v>
      </c>
      <c r="BO7" s="24">
        <v>900.82</v>
      </c>
      <c r="BP7" s="24">
        <v>809.19</v>
      </c>
      <c r="BQ7" s="24" t="s">
        <v>102</v>
      </c>
      <c r="BR7" s="24" t="s">
        <v>102</v>
      </c>
      <c r="BS7" s="24">
        <v>63.58</v>
      </c>
      <c r="BT7" s="24">
        <v>51.34</v>
      </c>
      <c r="BU7" s="24">
        <v>44.31</v>
      </c>
      <c r="BV7" s="24" t="s">
        <v>102</v>
      </c>
      <c r="BW7" s="24" t="s">
        <v>102</v>
      </c>
      <c r="BX7" s="24">
        <v>57.08</v>
      </c>
      <c r="BY7" s="24">
        <v>56.26</v>
      </c>
      <c r="BZ7" s="24">
        <v>52.94</v>
      </c>
      <c r="CA7" s="24">
        <v>57.02</v>
      </c>
      <c r="CB7" s="24" t="s">
        <v>102</v>
      </c>
      <c r="CC7" s="24" t="s">
        <v>102</v>
      </c>
      <c r="CD7" s="24">
        <v>232.52</v>
      </c>
      <c r="CE7" s="24">
        <v>287.17</v>
      </c>
      <c r="CF7" s="24">
        <v>332.54</v>
      </c>
      <c r="CG7" s="24" t="s">
        <v>102</v>
      </c>
      <c r="CH7" s="24" t="s">
        <v>102</v>
      </c>
      <c r="CI7" s="24">
        <v>274.99</v>
      </c>
      <c r="CJ7" s="24">
        <v>282.08999999999997</v>
      </c>
      <c r="CK7" s="24">
        <v>303.27999999999997</v>
      </c>
      <c r="CL7" s="24">
        <v>273.68</v>
      </c>
      <c r="CM7" s="24" t="s">
        <v>102</v>
      </c>
      <c r="CN7" s="24" t="s">
        <v>102</v>
      </c>
      <c r="CO7" s="24">
        <v>35.57</v>
      </c>
      <c r="CP7" s="24">
        <v>33.74</v>
      </c>
      <c r="CQ7" s="24">
        <v>33.74</v>
      </c>
      <c r="CR7" s="24" t="s">
        <v>102</v>
      </c>
      <c r="CS7" s="24" t="s">
        <v>102</v>
      </c>
      <c r="CT7" s="24">
        <v>54.83</v>
      </c>
      <c r="CU7" s="24">
        <v>66.53</v>
      </c>
      <c r="CV7" s="24">
        <v>52.35</v>
      </c>
      <c r="CW7" s="24">
        <v>52.55</v>
      </c>
      <c r="CX7" s="24" t="s">
        <v>102</v>
      </c>
      <c r="CY7" s="24" t="s">
        <v>102</v>
      </c>
      <c r="CZ7" s="24">
        <v>82.52</v>
      </c>
      <c r="DA7" s="24">
        <v>83.67</v>
      </c>
      <c r="DB7" s="24">
        <v>84.78</v>
      </c>
      <c r="DC7" s="24" t="s">
        <v>102</v>
      </c>
      <c r="DD7" s="24" t="s">
        <v>102</v>
      </c>
      <c r="DE7" s="24">
        <v>84.7</v>
      </c>
      <c r="DF7" s="24">
        <v>84.67</v>
      </c>
      <c r="DG7" s="24">
        <v>84.39</v>
      </c>
      <c r="DH7" s="24">
        <v>87.3</v>
      </c>
      <c r="DI7" s="24" t="s">
        <v>102</v>
      </c>
      <c r="DJ7" s="24" t="s">
        <v>102</v>
      </c>
      <c r="DK7" s="24">
        <v>4.28</v>
      </c>
      <c r="DL7" s="24">
        <v>7.7</v>
      </c>
      <c r="DM7" s="24">
        <v>12.75</v>
      </c>
      <c r="DN7" s="24" t="s">
        <v>102</v>
      </c>
      <c r="DO7" s="24" t="s">
        <v>102</v>
      </c>
      <c r="DP7" s="24">
        <v>20.34</v>
      </c>
      <c r="DQ7" s="24">
        <v>21.85</v>
      </c>
      <c r="DR7" s="24">
        <v>25.19</v>
      </c>
      <c r="DS7" s="24">
        <v>27.11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0</v>
      </c>
      <c r="DY7" s="24" t="s">
        <v>102</v>
      </c>
      <c r="DZ7" s="24" t="s">
        <v>102</v>
      </c>
      <c r="EA7" s="24">
        <v>0</v>
      </c>
      <c r="EB7" s="24">
        <v>0</v>
      </c>
      <c r="EC7" s="24">
        <v>0</v>
      </c>
      <c r="ED7" s="24">
        <v>0</v>
      </c>
      <c r="EE7" s="24" t="s">
        <v>102</v>
      </c>
      <c r="EF7" s="24" t="s">
        <v>102</v>
      </c>
      <c r="EG7" s="24">
        <v>0</v>
      </c>
      <c r="EH7" s="24">
        <v>0</v>
      </c>
      <c r="EI7" s="24">
        <v>0</v>
      </c>
      <c r="EJ7" s="24" t="s">
        <v>102</v>
      </c>
      <c r="EK7" s="24" t="s">
        <v>102</v>
      </c>
      <c r="EL7" s="24">
        <v>0.25</v>
      </c>
      <c r="EM7" s="24">
        <v>0.05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112</v>
      </c>
      <c r="E13" t="s">
        <v>111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2024-02-19T05:54:42Z</cp:lastPrinted>
  <dcterms:created xsi:type="dcterms:W3CDTF">2023-12-12T01:00:58Z</dcterms:created>
  <dcterms:modified xsi:type="dcterms:W3CDTF">2024-02-19T06:19:01Z</dcterms:modified>
  <cp:category/>
</cp:coreProperties>
</file>