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0 中之条町□■△▲\"/>
    </mc:Choice>
  </mc:AlternateContent>
  <xr:revisionPtr revIDLastSave="0" documentId="13_ncr:1_{56AAC800-A0FA-42AE-8793-A06B5E67C1DD}" xr6:coauthVersionLast="36" xr6:coauthVersionMax="36" xr10:uidLastSave="{00000000-0000-0000-0000-000000000000}"/>
  <workbookProtection workbookAlgorithmName="SHA-512" workbookHashValue="Vt9iwx01nmxORBM0jhY8YlI8BtmFCapkO7/IMpRUWqlBNKoNWfzrUKDOrtL5dRlh2zEpp017nUCuYRG4akhl/Q==" workbookSaltValue="vV65dcLuiDjnnLleaFYUuQ==" workbookSpinCount="100000" lockStructure="1"/>
  <bookViews>
    <workbookView showHorizontalScroll="0" showVerticalScroll="0" showSheetTabs="0"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W10" i="4"/>
  <c r="I10" i="4"/>
  <c r="AL8" i="4"/>
  <c r="P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<sst xmlns="http://schemas.openxmlformats.org/spreadsheetml/2006/main" count="247" uniqueCount="120">
  <si>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</si>
  <si>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</si>
  <si>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</si>
  <si>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</si>
  <si>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</si>
  <si>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</si>
  <si>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</si>
  <si>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</si>
  <si>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</si>
  <si>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</si>
  <si>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</si>
  <si>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</si>
  <si>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</si>
  <si>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</si>
  <si>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</si>
  <si>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</si>
  <si>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</si>
  <si>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</si>
  <si>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</si>
  <si>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</si>
  <si>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</si>
  <si>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</si>
  <si>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</si>
  <si>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</si>
  <si>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</si>
  <si>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</si>
  <si>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</si>
  <si>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</si>
  <si>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</si>
  <si>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</si>
  <si>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</si>
  <si>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</si>
  <si>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</si>
  <si>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</si>
  <si>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</si>
  <si>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</si>
  <si>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</si>
  <si>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</si>
  <si>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</si>
  <si>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</si>
  <si>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</si>
  <si>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</si>
  <si>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</si>
  <si>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</si>
  <si>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</si>
  <si>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</si>
  <si>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</si>
  <si>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</si>
  <si>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</si>
  <si>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</si>
  <si>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</si>
  <si>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</si>
  <si>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</si>
  <si>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</si>
  <si>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</si>
  <si>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</si>
  <si>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</si>
  <si>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</si>
  <si>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</si>
  <si>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</si>
  <si>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</si>
  <si>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</si>
  <si>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</si>
  <si>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</si>
  <si>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</si>
  <si>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</si>
  <si>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</si>
  <si>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</si>
  <si>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</si>
  <si>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</si>
  <si>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</si>
  <si>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</si>
  <si>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</si>
  <si>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</si>
  <si>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</si>
  <si>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</si>
  <si>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</si>
  <si>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</si>
  <si>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</si>
  <si>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</si>
  <si>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</si>
  <si>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</si>
  <si>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</si>
  <si>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</si>
  <si>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</si>
  <si>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</si>
  <si>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</si>
  <si>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</si>
  <si>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</si>
  <si>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</si>
  <si>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</si>
  <si>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</si>
  <si>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</si>
  <si>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</si>
  <si>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</si>
  <si>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</si>
  <si>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</si>
  <si>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</si>
  <si>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</si>
  <si>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</si>
  <si>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</si>
  <si>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</si>
  <si>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</si>
  <si>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</si>
  <si>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</si>
  <si>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</si>
  <si>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</si>
  <si>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</si>
  <si>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</si>
  <si>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</si>
  <si>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</si>
  <si>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</si>
  <si>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</si>
  <si>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</si>
  <si>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</si>
  <si>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</si>
  <si>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</si>
  <si>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維持管理費等の効率化を図りつつ使用料の改定を視野に入れ経営改善していく必要がある。</t>
    <phoneticPr fontId="4"/>
  </si>
  <si>
    <t xml:space="preserve">　平成１０年度から事業を開始し、令和元年度で２２年が経過した。
　浄化槽本体の修繕は何基か行ったが、布設替えを行う必要がある状況ではない。
　今後、老朽化が進めば計画的に布設替えを行っていく必要がある。
</t>
    <rPh sb="16" eb="18">
      <t>レ</t>
    </rPh>
    <rPh sb="18" eb="19">
      <t>ガン</t>
    </rPh>
    <phoneticPr fontId="4"/>
  </si>
  <si>
    <t xml:space="preserve">①収益的収支比率
　１００％以上の収益的収支比率の年度もあるが、一般会計からの繰入金に依存している状況
　平成２７年度からは、一般会計からの繰入金を抑え繰越金を減らしたので減少している。
④企業債残高対事業規模比率
　企業債の償還金は１００％一般会計からの繰入金に依存している状況
⑤経費回収率
　使用料で回収すべき経費を賄えていない状況
⑥汚水処理原価
　有収水量が減少しており増加傾向にある。
⑦施設利用率
　処理人口は減少しており減少傾向にある。
⑧水洗化率
　水洗便所の整備が進み９０％以上の値で横這い傾向にある。
現状・課題のコメント
　水洗化率は９０％以上の値ではあるが、処理人口の減少等により使用料の増加は見込まれないので一般会計からの繰入金に依存している状況
　維持管理費等の効率化を図りつつ使用料の改定を視野に入れ経営改善していく必要がある。
</t>
    <rPh sb="17" eb="20">
      <t>シュウエキテキ</t>
    </rPh>
    <rPh sb="20" eb="22">
      <t>シュウシ</t>
    </rPh>
    <rPh sb="22" eb="24">
      <t>ヒリツ</t>
    </rPh>
    <rPh sb="218" eb="22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</si>
</sst>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A7-4D9E-8B39-ECC0E3BFA3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A7-4D9E-8B39-ECC0E3BFA3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c:v>
                </c:pt>
                <c:pt idx="1">
                  <c:v>50</c:v>
                </c:pt>
                <c:pt idx="2">
                  <c:v>48</c:v>
                </c:pt>
                <c:pt idx="3">
                  <c:v>47</c:v>
                </c:pt>
                <c:pt idx="4">
                  <c:v>45.5</c:v>
                </c:pt>
              </c:numCache>
            </c:numRef>
          </c:val>
          <c:extLst>
            <c:ext xmlns:c16="http://schemas.microsoft.com/office/drawing/2014/chart" uri="{C3380CC4-5D6E-409C-BE32-E72D297353CC}">
              <c16:uniqueId val="{00000000-685A-40F3-9BB2-4F208D11A6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685A-40F3-9BB2-4F208D11A6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92.9</c:v>
                </c:pt>
                <c:pt idx="1">
                  <c:v>94.04</c:v>
                </c:pt>
                <c:pt idx="2">
                  <c:v>94.52</c:v>
                </c:pt>
                <c:pt idx="3">
                  <c:v>94.42</c:v>
                </c:pt>
                <c:pt idx="4">
                  <c:v>95.34</c:v>
                </c:pt>
              </c:numCache>
            </c:numRef>
          </c:val>
          <c:extLst>
            <c:ext xmlns:c16="http://schemas.microsoft.com/office/drawing/2014/chart" uri="{C3380CC4-5D6E-409C-BE32-E72D297353CC}">
              <c16:uniqueId val="{00000000-044C-4046-BF46-A211941C5A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044C-4046-BF46-A211941C5A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77.67</c:v>
                </c:pt>
                <c:pt idx="1">
                  <c:v>77.91</c:v>
                </c:pt>
                <c:pt idx="2">
                  <c:v>76.069999999999993</c:v>
                </c:pt>
                <c:pt idx="3">
                  <c:v>81.64</c:v>
                </c:pt>
                <c:pt idx="4">
                  <c:v>102.43</c:v>
                </c:pt>
              </c:numCache>
            </c:numRef>
          </c:val>
          <c:extLst>
            <c:ext xmlns:c16="http://schemas.microsoft.com/office/drawing/2014/chart" uri="{C3380CC4-5D6E-409C-BE32-E72D297353CC}">
              <c16:uniqueId val="{00000000-2AC6-49EF-A06F-C39A3637C6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C6-49EF-A06F-C39A3637C6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B9-43D2-B39C-4C01ED1D3B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B9-43D2-B39C-4C01ED1D3B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64-44E7-97F8-F3BC6AF3233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64-44E7-97F8-F3BC6AF3233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9D-46DC-A0AA-4AC8C03A5C0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9D-46DC-A0AA-4AC8C03A5C0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0B-4C53-A233-BFCC849711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0B-4C53-A233-BFCC849711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0F-4320-8580-76889C24E8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4C0F-4320-8580-76889C24E8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52.86</c:v>
                </c:pt>
                <c:pt idx="1">
                  <c:v>54.89</c:v>
                </c:pt>
                <c:pt idx="2">
                  <c:v>51.91</c:v>
                </c:pt>
                <c:pt idx="3">
                  <c:v>51.66</c:v>
                </c:pt>
                <c:pt idx="4">
                  <c:v>48.73</c:v>
                </c:pt>
              </c:numCache>
            </c:numRef>
          </c:val>
          <c:extLst>
            <c:ext xmlns:c16="http://schemas.microsoft.com/office/drawing/2014/chart" uri="{C3380CC4-5D6E-409C-BE32-E72D297353CC}">
              <c16:uniqueId val="{00000000-DEB0-4815-84AF-70C9A6F29B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DEB0-4815-84AF-70C9A6F29B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215.52</c:v>
                </c:pt>
                <c:pt idx="1">
                  <c:v>211.97</c:v>
                </c:pt>
                <c:pt idx="2">
                  <c:v>222.69</c:v>
                </c:pt>
                <c:pt idx="3">
                  <c:v>230.06</c:v>
                </c:pt>
                <c:pt idx="4">
                  <c:v>246.49</c:v>
                </c:pt>
              </c:numCache>
            </c:numRef>
          </c:val>
          <c:extLst>
            <c:ext xmlns:c16="http://schemas.microsoft.com/office/drawing/2014/chart" uri="{C3380CC4-5D6E-409C-BE32-E72D297353CC}">
              <c16:uniqueId val="{00000000-844C-4624-8FBC-7C323A0FC96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844C-4624-8FBC-7C323A0FC96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12" zoomScaleNormal="11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中之条町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15782</v>
      </c>
      <c r="AM8" s="75"/>
      <c r="AN8" s="75"/>
      <c r="AO8" s="75"/>
      <c r="AP8" s="75"/>
      <c r="AQ8" s="75"/>
      <c r="AR8" s="75"/>
      <c r="AS8" s="75"/>
      <c r="AT8" s="74">
        <f>データ!T6</f>
        <v>439.28</v>
      </c>
      <c r="AU8" s="74"/>
      <c r="AV8" s="74"/>
      <c r="AW8" s="74"/>
      <c r="AX8" s="74"/>
      <c r="AY8" s="74"/>
      <c r="AZ8" s="74"/>
      <c r="BA8" s="74"/>
      <c r="BB8" s="74">
        <f>データ!U6</f>
        <v>35.93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2.73</v>
      </c>
      <c r="Q10" s="74"/>
      <c r="R10" s="74"/>
      <c r="S10" s="74"/>
      <c r="T10" s="74"/>
      <c r="U10" s="74"/>
      <c r="V10" s="74"/>
      <c r="W10" s="74">
        <f>データ!Q6</f>
        <v>100</v>
      </c>
      <c r="X10" s="74"/>
      <c r="Y10" s="74"/>
      <c r="Z10" s="74"/>
      <c r="AA10" s="74"/>
      <c r="AB10" s="74"/>
      <c r="AC10" s="74"/>
      <c r="AD10" s="75">
        <f>データ!R6</f>
        <v>2200</v>
      </c>
      <c r="AE10" s="75"/>
      <c r="AF10" s="75"/>
      <c r="AG10" s="75"/>
      <c r="AH10" s="75"/>
      <c r="AI10" s="75"/>
      <c r="AJ10" s="75"/>
      <c r="AK10" s="2"/>
      <c r="AL10" s="75">
        <f>データ!V6</f>
        <v>429</v>
      </c>
      <c r="AM10" s="75"/>
      <c r="AN10" s="75"/>
      <c r="AO10" s="75"/>
      <c r="AP10" s="75"/>
      <c r="AQ10" s="75"/>
      <c r="AR10" s="75"/>
      <c r="AS10" s="75"/>
      <c r="AT10" s="74">
        <f>データ!W6</f>
        <v>0.01</v>
      </c>
      <c r="AU10" s="74"/>
      <c r="AV10" s="74"/>
      <c r="AW10" s="74"/>
      <c r="AX10" s="74"/>
      <c r="AY10" s="74"/>
      <c r="AZ10" s="74"/>
      <c r="BA10" s="74"/>
      <c r="BB10" s="74">
        <f>データ!X6</f>
        <v>42900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44</v>
      </c>
      <c r="O86" s="26" t="str">
        <f>データ!EO6</f>
        <v>【-】</v>
      </c>
    </row>
  </sheetData>
  <sheetProtection algorithmName="SHA-512" hashValue="uyVicMDkcGoh0Pgm8xLx6/I5H3MgOCuFz1L8KwpG5kxGNO3iCybAdw7jKYX5ANo9G441SMCF3fZdMnQ3L28NLQ==" saltValue="RUmQnvL6v0fbUyOUFJjO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104213</v>
      </c>
      <c r="D6" s="33">
        <f t="shared" si="3"/>
        <v>47</v>
      </c>
      <c r="E6" s="33">
        <f t="shared" si="3"/>
        <v>18</v>
      </c>
      <c r="F6" s="33">
        <f t="shared" si="3"/>
        <v>0</v>
      </c>
      <c r="G6" s="33">
        <f t="shared" si="3"/>
        <v>0</v>
      </c>
      <c r="H6" s="33" t="str">
        <f t="shared" si="3"/>
        <v>群馬県　中之条町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2.73</v>
      </c>
      <c r="Q6" s="34">
        <f t="shared" si="3"/>
        <v>100</v>
      </c>
      <c r="R6" s="34">
        <f t="shared" si="3"/>
        <v>2200</v>
      </c>
      <c r="S6" s="34">
        <f t="shared" si="3"/>
        <v>15782</v>
      </c>
      <c r="T6" s="34">
        <f t="shared" si="3"/>
        <v>439.28</v>
      </c>
      <c r="U6" s="34">
        <f t="shared" si="3"/>
        <v>35.93</v>
      </c>
      <c r="V6" s="34">
        <f t="shared" si="3"/>
        <v>429</v>
      </c>
      <c r="W6" s="34">
        <f t="shared" si="3"/>
        <v>0.01</v>
      </c>
      <c r="X6" s="34">
        <f t="shared" si="3"/>
        <v>42900</v>
      </c>
      <c r="Y6" s="35">
        <f>IF(Y7="",NA(),Y7)</f>
        <v>77.67</v>
      </c>
      <c r="Z6" s="35">
        <f t="shared" ref="Z6:AH6" si="4">IF(Z7="",NA(),Z7)</f>
        <v>77.91</v>
      </c>
      <c r="AA6" s="35">
        <f t="shared" si="4"/>
        <v>76.069999999999993</v>
      </c>
      <c r="AB6" s="35">
        <f t="shared" si="4"/>
        <v>81.64</v>
      </c>
      <c r="AC6" s="35">
        <f t="shared" si="4"/>
        <v>102.43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241.49</v>
      </c>
      <c r="BL6" s="35">
        <f t="shared" si="7"/>
        <v>248.44</v>
      </c>
      <c r="BM6" s="35">
        <f t="shared" si="7"/>
        <v>244.85</v>
      </c>
      <c r="BN6" s="35">
        <f t="shared" si="7"/>
        <v>296.89</v>
      </c>
      <c r="BO6" s="35">
        <f t="shared" si="7"/>
        <v>270.57</v>
      </c>
      <c r="BP6" s="34" t="str">
        <f>IF(BP7="","",IF(BP7="-","【-】","【"&amp;SUBSTITUTE(TEXT(BP7,"#,##0.00"),"-","△")&amp;"】"))</f>
        <v>【307.23】</v>
      </c>
      <c r="BQ6" s="35">
        <f>IF(BQ7="",NA(),BQ7)</f>
        <v>52.86</v>
      </c>
      <c r="BR6" s="35">
        <f t="shared" ref="BR6:BZ6" si="8">IF(BR7="",NA(),BR7)</f>
        <v>54.89</v>
      </c>
      <c r="BS6" s="35">
        <f t="shared" si="8"/>
        <v>51.91</v>
      </c>
      <c r="BT6" s="35">
        <f t="shared" si="8"/>
        <v>51.66</v>
      </c>
      <c r="BU6" s="35">
        <f t="shared" si="8"/>
        <v>48.73</v>
      </c>
      <c r="BV6" s="35">
        <f t="shared" si="8"/>
        <v>65.7</v>
      </c>
      <c r="BW6" s="35">
        <f t="shared" si="8"/>
        <v>66.73</v>
      </c>
      <c r="BX6" s="35">
        <f t="shared" si="8"/>
        <v>64.78</v>
      </c>
      <c r="BY6" s="35">
        <f t="shared" si="8"/>
        <v>63.06</v>
      </c>
      <c r="BZ6" s="35">
        <f t="shared" si="8"/>
        <v>62.5</v>
      </c>
      <c r="CA6" s="34" t="str">
        <f>IF(CA7="","",IF(CA7="-","【-】","【"&amp;SUBSTITUTE(TEXT(CA7,"#,##0.00"),"-","△")&amp;"】"))</f>
        <v>【59.98】</v>
      </c>
      <c r="CB6" s="35">
        <f>IF(CB7="",NA(),CB7)</f>
        <v>215.52</v>
      </c>
      <c r="CC6" s="35">
        <f t="shared" ref="CC6:CK6" si="9">IF(CC7="",NA(),CC7)</f>
        <v>211.97</v>
      </c>
      <c r="CD6" s="35">
        <f t="shared" si="9"/>
        <v>222.69</v>
      </c>
      <c r="CE6" s="35">
        <f t="shared" si="9"/>
        <v>230.06</v>
      </c>
      <c r="CF6" s="35">
        <f t="shared" si="9"/>
        <v>246.49</v>
      </c>
      <c r="CG6" s="35">
        <f t="shared" si="9"/>
        <v>247.94</v>
      </c>
      <c r="CH6" s="35">
        <f t="shared" si="9"/>
        <v>241.29</v>
      </c>
      <c r="CI6" s="35">
        <f t="shared" si="9"/>
        <v>250.21</v>
      </c>
      <c r="CJ6" s="35">
        <f t="shared" si="9"/>
        <v>264.77</v>
      </c>
      <c r="CK6" s="35">
        <f t="shared" si="9"/>
        <v>269.33</v>
      </c>
      <c r="CL6" s="34" t="str">
        <f>IF(CL7="","",IF(CL7="-","【-】","【"&amp;SUBSTITUTE(TEXT(CL7,"#,##0.00"),"-","△")&amp;"】"))</f>
        <v>【272.98】</v>
      </c>
      <c r="CM6" s="35">
        <f>IF(CM7="",NA(),CM7)</f>
        <v>51</v>
      </c>
      <c r="CN6" s="35">
        <f t="shared" ref="CN6:CV6" si="10">IF(CN7="",NA(),CN7)</f>
        <v>50</v>
      </c>
      <c r="CO6" s="35">
        <f t="shared" si="10"/>
        <v>48</v>
      </c>
      <c r="CP6" s="35">
        <f t="shared" si="10"/>
        <v>47</v>
      </c>
      <c r="CQ6" s="35">
        <f t="shared" si="10"/>
        <v>45.5</v>
      </c>
      <c r="CR6" s="35">
        <f t="shared" si="10"/>
        <v>60.25</v>
      </c>
      <c r="CS6" s="35">
        <f t="shared" si="10"/>
        <v>61.94</v>
      </c>
      <c r="CT6" s="35">
        <f t="shared" si="10"/>
        <v>61.79</v>
      </c>
      <c r="CU6" s="35">
        <f t="shared" si="10"/>
        <v>59.94</v>
      </c>
      <c r="CV6" s="35">
        <f t="shared" si="10"/>
        <v>59.64</v>
      </c>
      <c r="CW6" s="34" t="str">
        <f>IF(CW7="","",IF(CW7="-","【-】","【"&amp;SUBSTITUTE(TEXT(CW7,"#,##0.00"),"-","△")&amp;"】"))</f>
        <v>【58.71】</v>
      </c>
      <c r="CX6" s="35">
        <f>IF(CX7="",NA(),CX7)</f>
        <v>92.9</v>
      </c>
      <c r="CY6" s="35">
        <f t="shared" ref="CY6:DG6" si="11">IF(CY7="",NA(),CY7)</f>
        <v>94.04</v>
      </c>
      <c r="CZ6" s="35">
        <f t="shared" si="11"/>
        <v>94.52</v>
      </c>
      <c r="DA6" s="35">
        <f t="shared" si="11"/>
        <v>94.42</v>
      </c>
      <c r="DB6" s="35">
        <f t="shared" si="11"/>
        <v>95.34</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104213</v>
      </c>
      <c r="D7" s="37">
        <v>47</v>
      </c>
      <c r="E7" s="37">
        <v>18</v>
      </c>
      <c r="F7" s="37">
        <v>0</v>
      </c>
      <c r="G7" s="37">
        <v>0</v>
      </c>
      <c r="H7" s="37" t="s">
        <v>97</v>
      </c>
      <c r="I7" s="37" t="s">
        <v>98</v>
      </c>
      <c r="J7" s="37" t="s">
        <v>99</v>
      </c>
      <c r="K7" s="37" t="s">
        <v>100</v>
      </c>
      <c r="L7" s="37" t="s">
        <v>101</v>
      </c>
      <c r="M7" s="37" t="s">
        <v>102</v>
      </c>
      <c r="N7" s="38" t="s">
        <v>103</v>
      </c>
      <c r="O7" s="38" t="s">
        <v>104</v>
      </c>
      <c r="P7" s="38">
        <v>2.73</v>
      </c>
      <c r="Q7" s="38">
        <v>100</v>
      </c>
      <c r="R7" s="38">
        <v>2200</v>
      </c>
      <c r="S7" s="38">
        <v>15782</v>
      </c>
      <c r="T7" s="38">
        <v>439.28</v>
      </c>
      <c r="U7" s="38">
        <v>35.93</v>
      </c>
      <c r="V7" s="38">
        <v>429</v>
      </c>
      <c r="W7" s="38">
        <v>0.01</v>
      </c>
      <c r="X7" s="38">
        <v>42900</v>
      </c>
      <c r="Y7" s="38">
        <v>77.67</v>
      </c>
      <c r="Z7" s="38">
        <v>77.91</v>
      </c>
      <c r="AA7" s="38">
        <v>76.069999999999993</v>
      </c>
      <c r="AB7" s="38">
        <v>81.64</v>
      </c>
      <c r="AC7" s="38">
        <v>102.43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241.49</v>
      </c>
      <c r="BL7" s="38">
        <v>248.44</v>
      </c>
      <c r="BM7" s="38">
        <v>244.85</v>
      </c>
      <c r="BN7" s="38">
        <v>296.89</v>
      </c>
      <c r="BO7" s="38">
        <v>270.57</v>
      </c>
      <c r="BP7" s="38">
        <v>307.23</v>
      </c>
      <c r="BQ7" s="38">
        <v>52.86</v>
      </c>
      <c r="BR7" s="38">
        <v>54.89</v>
      </c>
      <c r="BS7" s="38">
        <v>51.91</v>
      </c>
      <c r="BT7" s="38">
        <v>51.66</v>
      </c>
      <c r="BU7" s="38">
        <v>48.73</v>
      </c>
      <c r="BV7" s="38">
        <v>65.7</v>
      </c>
      <c r="BW7" s="38">
        <v>66.73</v>
      </c>
      <c r="BX7" s="38">
        <v>64.78</v>
      </c>
      <c r="BY7" s="38">
        <v>63.06</v>
      </c>
      <c r="BZ7" s="38">
        <v>62.5</v>
      </c>
      <c r="CA7" s="38">
        <v>59.98</v>
      </c>
      <c r="CB7" s="38">
        <v>215.52</v>
      </c>
      <c r="CC7" s="38">
        <v>211.97</v>
      </c>
      <c r="CD7" s="38">
        <v>222.69</v>
      </c>
      <c r="CE7" s="38">
        <v>230.06</v>
      </c>
      <c r="CF7" s="38">
        <v>246.49</v>
      </c>
      <c r="CG7" s="38">
        <v>247.94</v>
      </c>
      <c r="CH7" s="38">
        <v>241.29</v>
      </c>
      <c r="CI7" s="38">
        <v>250.21</v>
      </c>
      <c r="CJ7" s="38">
        <v>264.77</v>
      </c>
      <c r="CK7" s="38">
        <v>269.33</v>
      </c>
      <c r="CL7" s="38">
        <v>272.98</v>
      </c>
      <c r="CM7" s="38">
        <v>51</v>
      </c>
      <c r="CN7" s="38">
        <v>50</v>
      </c>
      <c r="CO7" s="38">
        <v>48</v>
      </c>
      <c r="CP7" s="38">
        <v>47</v>
      </c>
      <c r="CQ7" s="38">
        <v>45.5</v>
      </c>
      <c r="CR7" s="38">
        <v>60.25</v>
      </c>
      <c r="CS7" s="38">
        <v>61.94</v>
      </c>
      <c r="CT7" s="38">
        <v>61.79</v>
      </c>
      <c r="CU7" s="38">
        <v>59.94</v>
      </c>
      <c r="CV7" s="38">
        <v>59.64</v>
      </c>
      <c r="CW7" s="38">
        <v>58.71</v>
      </c>
      <c r="CX7" s="38">
        <v>92.9</v>
      </c>
      <c r="CY7" s="38">
        <v>94.04</v>
      </c>
      <c r="CZ7" s="38">
        <v>94.52</v>
      </c>
      <c r="DA7" s="38">
        <v>94.42</v>
      </c>
      <c r="DB7" s="38">
        <v>95.34</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2021-02-16T07:44:40Z</cp:lastPrinted>
  <dcterms:created xsi:type="dcterms:W3CDTF">2020-12-04T03:16:26Z</dcterms:created>
  <dcterms:modified xsi:type="dcterms:W3CDTF">2021-02-16T07:46:17Z</dcterms:modified>
  <cp:category/>
</cp:coreProperties>
</file>