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2公営企業決算（法適用・全体とりまとめ）\R02(R01調査)\50_経営比較分析表\03 各団体回答\13○榛東村\"/>
    </mc:Choice>
  </mc:AlternateContent>
  <xr:revisionPtr revIDLastSave="0" documentId="13_ncr:1_{78E353DD-22F2-422B-B213-DA712EDD5407}" xr6:coauthVersionLast="36" xr6:coauthVersionMax="36" xr10:uidLastSave="{00000000-0000-0000-0000-000000000000}"/>
  <workbookProtection workbookAlgorithmName="SHA-512" workbookHashValue="ylkNT+uLPHrXM3VUu4ChcGJ/uLQrpZXo5uq2SX+jT38fqhRj5VFlMmmveKme36tFTY0ONifyx8x9QiaJ5/whzA==" workbookSaltValue="YNQub7CjIu7mGJZxN0Pyjg==" workbookSpinCount="100000" lockStructure="1"/>
  <bookViews>
    <workbookView xWindow="0" yWindow="0" windowWidth="19200" windowHeight="68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H86" i="4"/>
  <c r="E86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<sst xmlns="http://schemas.openxmlformats.org/spreadsheetml/2006/main" count="235" uniqueCount="119">
  <si>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</si>
  <si>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</si>
  <si>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</si>
  <si>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</si>
  <si>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</si>
  <si>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</si>
  <si>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</si>
  <si>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</si>
  <si>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</si>
  <si>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</si>
  <si>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</si>
  <si>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</si>
  <si>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</si>
  <si>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</si>
  <si>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</si>
  <si>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</si>
  <si>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</si>
  <si>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</si>
  <si>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</si>
  <si>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</si>
  <si>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</si>
  <si>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</si>
  <si>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</si>
  <si>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</si>
  <si>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</si>
  <si>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</si>
  <si>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</si>
  <si>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</si>
  <si>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</si>
  <si>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</si>
  <si>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</si>
  <si>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</si>
  <si>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</si>
  <si>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</si>
  <si>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</si>
  <si>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</si>
  <si>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</si>
  <si>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</si>
  <si>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</si>
  <si>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</si>
  <si>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</si>
  <si>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</si>
  <si>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</si>
  <si>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</si>
  <si>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</si>
  <si>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</si>
  <si>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</si>
  <si>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</si>
  <si>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</si>
  <si>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</si>
  <si>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</si>
  <si>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</si>
  <si>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</si>
  <si>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</si>
  <si>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</si>
  <si>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</si>
  <si>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</si>
  <si>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</si>
  <si>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</si>
  <si>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</si>
  <si>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</si>
  <si>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</si>
  <si>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</si>
  <si>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</si>
  <si>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</si>
  <si>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</si>
  <si>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</si>
  <si>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</si>
  <si>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</si>
  <si>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</si>
  <si>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</si>
  <si>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</si>
  <si>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</si>
  <si>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</si>
  <si>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</si>
  <si>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</si>
  <si>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</si>
  <si>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</si>
  <si>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</si>
  <si>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</si>
  <si>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</si>
  <si>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</si>
  <si>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</si>
  <si>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</si>
  <si>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</si>
  <si>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</si>
  <si>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</si>
  <si>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</si>
  <si>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</si>
  <si>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</si>
  <si>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</si>
  <si>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</si>
  <si>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</si>
  <si>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</si>
  <si>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</si>
  <si>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</si>
  <si>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</si>
  <si>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</si>
  <si>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榛東村</t>
  </si>
  <si>
    <t>法非適用</t>
  </si>
  <si>
    <t>下水道事業</t>
  </si>
  <si>
    <t>農業集落排水</t>
  </si>
  <si>
    <t>F3</t>
  </si>
  <si>
    <t>非設置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</si>
  <si>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</si>
  <si>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</si>
  <si>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</si>
  <si>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</si>
  <si>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</si>
  <si>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</si>
  <si>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</si>
  <si>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</si>
  <si>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</si>
  <si>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</si>
  <si>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</si>
  <si>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</si>
  <si>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維持管理費を使用料で賄えず、一般会計からの繰入金により経営を維持している。
　処理施設の老朽化に伴い、施設更新等の維持管理費が増加しているため、接続率の向上・使用料の見直しについて検討し、事業の安定確保に努める必要がある。
　令和４年度から法適用となる予定であり、経営の健全化を推進していく。</t>
    <rPh sb="63" eb="65">
      <t>ゾウカ</t>
    </rPh>
    <phoneticPr fontId="4"/>
  </si>
  <si>
    <t>　長岡地区処理場については平成２８年度に機能診断及び最適整備構想の策定を実施し、広馬場地区については令和元年度の業務委託により作成した。
　長岡地区のばっ気攪拌装置の老朽化が進んでいたため、機能強化事業により散気装置への交換を行っている。</t>
    <phoneticPr fontId="4"/>
  </si>
  <si>
    <t>管渠整備は完了しており、現在は接続率（水洗化率）の向上に主眼を置いている。また、施設の老朽化に伴う維持管理費の増大も懸念されるため、施設の適切な維持管理や使用料の見直し、繰入金等の問題についても総合的に検討し、法適化に備えて事業の安定確保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</si>
</sst>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9-46F1-A26D-2BD219C49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 formatCode="#,##0.00;&quot;△&quot;#,##0.00">
                  <c:v>0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9-46F1-A26D-2BD219C49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38.85</c:v>
                </c:pt>
                <c:pt idx="1">
                  <c:v>40.51</c:v>
                </c:pt>
                <c:pt idx="2">
                  <c:v>41.11</c:v>
                </c:pt>
                <c:pt idx="3">
                  <c:v>40.51</c:v>
                </c:pt>
                <c:pt idx="4">
                  <c:v>41.56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6-4032-BBF1-8F686B2F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42.84</c:v>
                </c:pt>
                <c:pt idx="2">
                  <c:v>40.93</c:v>
                </c:pt>
                <c:pt idx="3">
                  <c:v>43.38</c:v>
                </c:pt>
                <c:pt idx="4">
                  <c:v>42.33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032-BBF1-8F686B2F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56.21</c:v>
                </c:pt>
                <c:pt idx="1">
                  <c:v>55.7</c:v>
                </c:pt>
                <c:pt idx="2">
                  <c:v>64.02</c:v>
                </c:pt>
                <c:pt idx="3">
                  <c:v>64.27</c:v>
                </c:pt>
                <c:pt idx="4">
                  <c:v>67.03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8-4C24-8769-4EA76900D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66.3</c:v>
                </c:pt>
                <c:pt idx="2">
                  <c:v>62.73</c:v>
                </c:pt>
                <c:pt idx="3">
                  <c:v>62.02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58-4C24-8769-4EA76900D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98.52</c:v>
                </c:pt>
                <c:pt idx="1">
                  <c:v>98.97</c:v>
                </c:pt>
                <c:pt idx="2">
                  <c:v>100.19</c:v>
                </c:pt>
                <c:pt idx="3">
                  <c:v>100.3</c:v>
                </c:pt>
                <c:pt idx="4">
                  <c:v>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5-45DF-8C37-8B543BAC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75-45DF-8C37-8B543BAC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2-49FF-9126-5F8470B51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2-49FF-9126-5F8470B51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F-4866-914F-A86B91B1B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F-4866-914F-A86B91B1B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F-4E74-8EC0-582F77E82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F-4E74-8EC0-582F77E82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A-4910-807E-F05F95011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A-4910-807E-F05F95011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7-4DDA-92EE-FF69D664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1051.43</c:v>
                </c:pt>
                <c:pt idx="2">
                  <c:v>982.29</c:v>
                </c:pt>
                <c:pt idx="3">
                  <c:v>713.28</c:v>
                </c:pt>
                <c:pt idx="4">
                  <c:v>673.08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7-4DDA-92EE-FF69D664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66.849999999999994</c:v>
                </c:pt>
                <c:pt idx="1">
                  <c:v>45.5</c:v>
                </c:pt>
                <c:pt idx="2">
                  <c:v>59.05</c:v>
                </c:pt>
                <c:pt idx="3">
                  <c:v>65.489999999999995</c:v>
                </c:pt>
                <c:pt idx="4">
                  <c:v>45.25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7-478A-B17A-75A9C98F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40.06</c:v>
                </c:pt>
                <c:pt idx="2">
                  <c:v>41.25</c:v>
                </c:pt>
                <c:pt idx="3">
                  <c:v>40.75</c:v>
                </c:pt>
                <c:pt idx="4">
                  <c:v>42.44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7-478A-B17A-75A9C98F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167.45</c:v>
                </c:pt>
                <c:pt idx="1">
                  <c:v>245.31</c:v>
                </c:pt>
                <c:pt idx="2">
                  <c:v>191.2</c:v>
                </c:pt>
                <c:pt idx="3">
                  <c:v>171.69</c:v>
                </c:pt>
                <c:pt idx="4">
                  <c:v>251.51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F-49BF-A186-DF5D8ED10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355.22</c:v>
                </c:pt>
                <c:pt idx="2">
                  <c:v>334.48</c:v>
                </c:pt>
                <c:pt idx="3">
                  <c:v>311.70999999999998</c:v>
                </c:pt>
                <c:pt idx="4">
                  <c:v>284.54000000000002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F-49BF-A186-DF5D8ED10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55" zoomScaleNormal="5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群馬県　榛東村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14676</v>
      </c>
      <c r="AM8" s="51"/>
      <c r="AN8" s="51"/>
      <c r="AO8" s="51"/>
      <c r="AP8" s="51"/>
      <c r="AQ8" s="51"/>
      <c r="AR8" s="51"/>
      <c r="AS8" s="51"/>
      <c r="AT8" s="46">
        <f>データ!T6</f>
        <v>27.92</v>
      </c>
      <c r="AU8" s="46"/>
      <c r="AV8" s="46"/>
      <c r="AW8" s="46"/>
      <c r="AX8" s="46"/>
      <c r="AY8" s="46"/>
      <c r="AZ8" s="46"/>
      <c r="BA8" s="46"/>
      <c r="BB8" s="46">
        <f>データ!U6</f>
        <v>525.64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>
        <f>データ!N6</f>
        <v>3.8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31.12</v>
      </c>
      <c r="Q10" s="46"/>
      <c r="R10" s="46"/>
      <c r="S10" s="46"/>
      <c r="T10" s="46"/>
      <c r="U10" s="46"/>
      <c r="V10" s="46"/>
      <c r="W10" s="46">
        <f>データ!Q6</f>
        <v>106.31</v>
      </c>
      <c r="X10" s="46"/>
      <c r="Y10" s="46"/>
      <c r="Z10" s="46"/>
      <c r="AA10" s="46"/>
      <c r="AB10" s="46"/>
      <c r="AC10" s="46"/>
      <c r="AD10" s="51">
        <f>データ!R6</f>
        <v>2200</v>
      </c>
      <c r="AE10" s="51"/>
      <c r="AF10" s="51"/>
      <c r="AG10" s="51"/>
      <c r="AH10" s="51"/>
      <c r="AI10" s="51"/>
      <c r="AJ10" s="51"/>
      <c r="AK10" s="2"/>
      <c r="AL10" s="51">
        <f>データ!V6</f>
        <v>4546</v>
      </c>
      <c r="AM10" s="51"/>
      <c r="AN10" s="51"/>
      <c r="AO10" s="51"/>
      <c r="AP10" s="51"/>
      <c r="AQ10" s="51"/>
      <c r="AR10" s="51"/>
      <c r="AS10" s="51"/>
      <c r="AT10" s="46">
        <f>データ!W6</f>
        <v>2.79</v>
      </c>
      <c r="AU10" s="46"/>
      <c r="AV10" s="46"/>
      <c r="AW10" s="46"/>
      <c r="AX10" s="46"/>
      <c r="AY10" s="46"/>
      <c r="AZ10" s="46"/>
      <c r="BA10" s="46"/>
      <c r="BB10" s="46">
        <f>データ!X6</f>
        <v>1629.39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5Ax6WEt5wLF/FmB7Q0S9o85BQPS5GwYGq1wKyGJxCYIvKxPsWGo1b0uBPO9O4ElMixnyQXNYWRW+2SwmBDF/nw==" saltValue="QDOS8gNuWLQDwF/45pXA1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103446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榛東村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 t="str">
        <f t="shared" si="3"/>
        <v>非設置</v>
      </c>
      <c r="N6" s="34">
        <f t="shared" si="3"/>
        <v>3.8</v>
      </c>
      <c r="O6" s="34" t="str">
        <f t="shared" si="3"/>
        <v>該当数値なし</v>
      </c>
      <c r="P6" s="34">
        <f t="shared" si="3"/>
        <v>31.12</v>
      </c>
      <c r="Q6" s="34">
        <f t="shared" si="3"/>
        <v>106.31</v>
      </c>
      <c r="R6" s="34">
        <f t="shared" si="3"/>
        <v>2200</v>
      </c>
      <c r="S6" s="34">
        <f t="shared" si="3"/>
        <v>14676</v>
      </c>
      <c r="T6" s="34">
        <f t="shared" si="3"/>
        <v>27.92</v>
      </c>
      <c r="U6" s="34">
        <f t="shared" si="3"/>
        <v>525.64</v>
      </c>
      <c r="V6" s="34">
        <f t="shared" si="3"/>
        <v>4546</v>
      </c>
      <c r="W6" s="34">
        <f t="shared" si="3"/>
        <v>2.79</v>
      </c>
      <c r="X6" s="34">
        <f t="shared" si="3"/>
        <v>1629.39</v>
      </c>
      <c r="Y6" s="35">
        <f>IF(Y7="",NA(),Y7)</f>
        <v>98.52</v>
      </c>
      <c r="Z6" s="35">
        <f t="shared" ref="Z6:AH6" si="4">IF(Z7="",NA(),Z7)</f>
        <v>98.97</v>
      </c>
      <c r="AA6" s="35">
        <f t="shared" si="4"/>
        <v>100.19</v>
      </c>
      <c r="AB6" s="35">
        <f t="shared" si="4"/>
        <v>100.3</v>
      </c>
      <c r="AC6" s="35">
        <f t="shared" si="4"/>
        <v>99.5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979.89</v>
      </c>
      <c r="BL6" s="35">
        <f t="shared" si="7"/>
        <v>1051.43</v>
      </c>
      <c r="BM6" s="35">
        <f t="shared" si="7"/>
        <v>982.29</v>
      </c>
      <c r="BN6" s="35">
        <f t="shared" si="7"/>
        <v>713.28</v>
      </c>
      <c r="BO6" s="35">
        <f t="shared" si="7"/>
        <v>673.08</v>
      </c>
      <c r="BP6" s="34" t="str">
        <f>IF(BP7="","",IF(BP7="-","【-】","【"&amp;SUBSTITUTE(TEXT(BP7,"#,##0.00"),"-","△")&amp;"】"))</f>
        <v>【765.47】</v>
      </c>
      <c r="BQ6" s="35">
        <f>IF(BQ7="",NA(),BQ7)</f>
        <v>66.849999999999994</v>
      </c>
      <c r="BR6" s="35">
        <f t="shared" ref="BR6:BZ6" si="8">IF(BR7="",NA(),BR7)</f>
        <v>45.5</v>
      </c>
      <c r="BS6" s="35">
        <f t="shared" si="8"/>
        <v>59.05</v>
      </c>
      <c r="BT6" s="35">
        <f t="shared" si="8"/>
        <v>65.489999999999995</v>
      </c>
      <c r="BU6" s="35">
        <f t="shared" si="8"/>
        <v>45.25</v>
      </c>
      <c r="BV6" s="35">
        <f t="shared" si="8"/>
        <v>41.34</v>
      </c>
      <c r="BW6" s="35">
        <f t="shared" si="8"/>
        <v>40.06</v>
      </c>
      <c r="BX6" s="35">
        <f t="shared" si="8"/>
        <v>41.25</v>
      </c>
      <c r="BY6" s="35">
        <f t="shared" si="8"/>
        <v>40.75</v>
      </c>
      <c r="BZ6" s="35">
        <f t="shared" si="8"/>
        <v>42.44</v>
      </c>
      <c r="CA6" s="34" t="str">
        <f>IF(CA7="","",IF(CA7="-","【-】","【"&amp;SUBSTITUTE(TEXT(CA7,"#,##0.00"),"-","△")&amp;"】"))</f>
        <v>【59.59】</v>
      </c>
      <c r="CB6" s="35">
        <f>IF(CB7="",NA(),CB7)</f>
        <v>167.45</v>
      </c>
      <c r="CC6" s="35">
        <f t="shared" ref="CC6:CK6" si="9">IF(CC7="",NA(),CC7)</f>
        <v>245.31</v>
      </c>
      <c r="CD6" s="35">
        <f t="shared" si="9"/>
        <v>191.2</v>
      </c>
      <c r="CE6" s="35">
        <f t="shared" si="9"/>
        <v>171.69</v>
      </c>
      <c r="CF6" s="35">
        <f t="shared" si="9"/>
        <v>251.51</v>
      </c>
      <c r="CG6" s="35">
        <f t="shared" si="9"/>
        <v>357.49</v>
      </c>
      <c r="CH6" s="35">
        <f t="shared" si="9"/>
        <v>355.22</v>
      </c>
      <c r="CI6" s="35">
        <f t="shared" si="9"/>
        <v>334.48</v>
      </c>
      <c r="CJ6" s="35">
        <f t="shared" si="9"/>
        <v>311.70999999999998</v>
      </c>
      <c r="CK6" s="35">
        <f t="shared" si="9"/>
        <v>284.54000000000002</v>
      </c>
      <c r="CL6" s="34" t="str">
        <f>IF(CL7="","",IF(CL7="-","【-】","【"&amp;SUBSTITUTE(TEXT(CL7,"#,##0.00"),"-","△")&amp;"】"))</f>
        <v>【257.86】</v>
      </c>
      <c r="CM6" s="35">
        <f>IF(CM7="",NA(),CM7)</f>
        <v>38.85</v>
      </c>
      <c r="CN6" s="35">
        <f t="shared" ref="CN6:CV6" si="10">IF(CN7="",NA(),CN7)</f>
        <v>40.51</v>
      </c>
      <c r="CO6" s="35">
        <f t="shared" si="10"/>
        <v>41.11</v>
      </c>
      <c r="CP6" s="35">
        <f t="shared" si="10"/>
        <v>40.51</v>
      </c>
      <c r="CQ6" s="35">
        <f t="shared" si="10"/>
        <v>41.56</v>
      </c>
      <c r="CR6" s="35">
        <f t="shared" si="10"/>
        <v>44.69</v>
      </c>
      <c r="CS6" s="35">
        <f t="shared" si="10"/>
        <v>42.84</v>
      </c>
      <c r="CT6" s="35">
        <f t="shared" si="10"/>
        <v>40.93</v>
      </c>
      <c r="CU6" s="35">
        <f t="shared" si="10"/>
        <v>43.38</v>
      </c>
      <c r="CV6" s="35">
        <f t="shared" si="10"/>
        <v>42.33</v>
      </c>
      <c r="CW6" s="34" t="str">
        <f>IF(CW7="","",IF(CW7="-","【-】","【"&amp;SUBSTITUTE(TEXT(CW7,"#,##0.00"),"-","△")&amp;"】"))</f>
        <v>【51.30】</v>
      </c>
      <c r="CX6" s="35">
        <f>IF(CX7="",NA(),CX7)</f>
        <v>56.21</v>
      </c>
      <c r="CY6" s="35">
        <f t="shared" ref="CY6:DG6" si="11">IF(CY7="",NA(),CY7)</f>
        <v>55.7</v>
      </c>
      <c r="CZ6" s="35">
        <f t="shared" si="11"/>
        <v>64.02</v>
      </c>
      <c r="DA6" s="35">
        <f t="shared" si="11"/>
        <v>64.27</v>
      </c>
      <c r="DB6" s="35">
        <f t="shared" si="11"/>
        <v>67.03</v>
      </c>
      <c r="DC6" s="35">
        <f t="shared" si="11"/>
        <v>69.67</v>
      </c>
      <c r="DD6" s="35">
        <f t="shared" si="11"/>
        <v>66.3</v>
      </c>
      <c r="DE6" s="35">
        <f t="shared" si="11"/>
        <v>62.73</v>
      </c>
      <c r="DF6" s="35">
        <f t="shared" si="11"/>
        <v>62.02</v>
      </c>
      <c r="DG6" s="35">
        <f t="shared" si="11"/>
        <v>62.5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0.03</v>
      </c>
      <c r="EL6" s="34">
        <f t="shared" si="14"/>
        <v>0</v>
      </c>
      <c r="EM6" s="35">
        <f t="shared" si="14"/>
        <v>0.04</v>
      </c>
      <c r="EN6" s="34">
        <f t="shared" si="14"/>
        <v>0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2">
      <c r="A7" s="28"/>
      <c r="B7" s="37">
        <v>2019</v>
      </c>
      <c r="C7" s="37">
        <v>103446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>
        <v>3.8</v>
      </c>
      <c r="O7" s="38" t="s">
        <v>104</v>
      </c>
      <c r="P7" s="38">
        <v>31.12</v>
      </c>
      <c r="Q7" s="38">
        <v>106.31</v>
      </c>
      <c r="R7" s="38">
        <v>2200</v>
      </c>
      <c r="S7" s="38">
        <v>14676</v>
      </c>
      <c r="T7" s="38">
        <v>27.92</v>
      </c>
      <c r="U7" s="38">
        <v>525.64</v>
      </c>
      <c r="V7" s="38">
        <v>4546</v>
      </c>
      <c r="W7" s="38">
        <v>2.79</v>
      </c>
      <c r="X7" s="38">
        <v>1629.39</v>
      </c>
      <c r="Y7" s="38">
        <v>98.52</v>
      </c>
      <c r="Z7" s="38">
        <v>98.97</v>
      </c>
      <c r="AA7" s="38">
        <v>100.19</v>
      </c>
      <c r="AB7" s="38">
        <v>100.3</v>
      </c>
      <c r="AC7" s="38">
        <v>99.5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979.89</v>
      </c>
      <c r="BL7" s="38">
        <v>1051.43</v>
      </c>
      <c r="BM7" s="38">
        <v>982.29</v>
      </c>
      <c r="BN7" s="38">
        <v>713.28</v>
      </c>
      <c r="BO7" s="38">
        <v>673.08</v>
      </c>
      <c r="BP7" s="38">
        <v>765.47</v>
      </c>
      <c r="BQ7" s="38">
        <v>66.849999999999994</v>
      </c>
      <c r="BR7" s="38">
        <v>45.5</v>
      </c>
      <c r="BS7" s="38">
        <v>59.05</v>
      </c>
      <c r="BT7" s="38">
        <v>65.489999999999995</v>
      </c>
      <c r="BU7" s="38">
        <v>45.25</v>
      </c>
      <c r="BV7" s="38">
        <v>41.34</v>
      </c>
      <c r="BW7" s="38">
        <v>40.06</v>
      </c>
      <c r="BX7" s="38">
        <v>41.25</v>
      </c>
      <c r="BY7" s="38">
        <v>40.75</v>
      </c>
      <c r="BZ7" s="38">
        <v>42.44</v>
      </c>
      <c r="CA7" s="38">
        <v>59.59</v>
      </c>
      <c r="CB7" s="38">
        <v>167.45</v>
      </c>
      <c r="CC7" s="38">
        <v>245.31</v>
      </c>
      <c r="CD7" s="38">
        <v>191.2</v>
      </c>
      <c r="CE7" s="38">
        <v>171.69</v>
      </c>
      <c r="CF7" s="38">
        <v>251.51</v>
      </c>
      <c r="CG7" s="38">
        <v>357.49</v>
      </c>
      <c r="CH7" s="38">
        <v>355.22</v>
      </c>
      <c r="CI7" s="38">
        <v>334.48</v>
      </c>
      <c r="CJ7" s="38">
        <v>311.70999999999998</v>
      </c>
      <c r="CK7" s="38">
        <v>284.54000000000002</v>
      </c>
      <c r="CL7" s="38">
        <v>257.86</v>
      </c>
      <c r="CM7" s="38">
        <v>38.85</v>
      </c>
      <c r="CN7" s="38">
        <v>40.51</v>
      </c>
      <c r="CO7" s="38">
        <v>41.11</v>
      </c>
      <c r="CP7" s="38">
        <v>40.51</v>
      </c>
      <c r="CQ7" s="38">
        <v>41.56</v>
      </c>
      <c r="CR7" s="38">
        <v>44.69</v>
      </c>
      <c r="CS7" s="38">
        <v>42.84</v>
      </c>
      <c r="CT7" s="38">
        <v>40.93</v>
      </c>
      <c r="CU7" s="38">
        <v>43.38</v>
      </c>
      <c r="CV7" s="38">
        <v>42.33</v>
      </c>
      <c r="CW7" s="38">
        <v>51.3</v>
      </c>
      <c r="CX7" s="38">
        <v>56.21</v>
      </c>
      <c r="CY7" s="38">
        <v>55.7</v>
      </c>
      <c r="CZ7" s="38">
        <v>64.02</v>
      </c>
      <c r="DA7" s="38">
        <v>64.27</v>
      </c>
      <c r="DB7" s="38">
        <v>67.03</v>
      </c>
      <c r="DC7" s="38">
        <v>69.67</v>
      </c>
      <c r="DD7" s="38">
        <v>66.3</v>
      </c>
      <c r="DE7" s="38">
        <v>62.73</v>
      </c>
      <c r="DF7" s="38">
        <v>62.02</v>
      </c>
      <c r="DG7" s="38">
        <v>62.5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0.03</v>
      </c>
      <c r="EL7" s="38">
        <v>0</v>
      </c>
      <c r="EM7" s="38">
        <v>0.04</v>
      </c>
      <c r="EN7" s="38">
        <v>0</v>
      </c>
      <c r="EO7" s="38">
        <v>0.02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2">
      <c r="B13" t="s">
        <v>112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2021-02-23T23:18:48Z</cp:lastPrinted>
  <dcterms:created xsi:type="dcterms:W3CDTF">2020-12-04T03:02:17Z</dcterms:created>
  <dcterms:modified xsi:type="dcterms:W3CDTF">2021-02-23T23:18:50Z</dcterms:modified>
  <cp:category/>
</cp:coreProperties>
</file>