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S-sichousonka02\地方債係\210-公営企業決算調査\02公営企業決算（法適用・全体とりまとめ）\R02(R01調査)\50_経営比較分析表\03 各団体回答\08○渋川市\"/>
    </mc:Choice>
  </mc:AlternateContent>
  <xr:revisionPtr revIDLastSave="0" documentId="13_ncr:1_{9E4B2F17-F7B3-4BC5-A53B-B27FEA2A4404}" xr6:coauthVersionLast="36" xr6:coauthVersionMax="36" xr10:uidLastSave="{00000000-0000-0000-0000-000000000000}"/>
  <workbookProtection workbookAlgorithmName="SHA-512" workbookHashValue="2AGBfVcSEdUz2SIO3C0zMKZXmNvtpTzcCx81kmHZAhafwg2A1mywrvapkm5esd608sqML+cNLL0irFb1o4qcjQ==" workbookSaltValue="GfU0/okKjh+mvdX/LJjngQ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H86" i="4"/>
  <c r="E86" i="4"/>
  <c r="AT10" i="4"/>
  <c r="AL10" i="4"/>
  <c r="P10" i="4"/>
  <c r="I10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<sst xmlns="http://schemas.openxmlformats.org/spreadsheetml/2006/main" count="236" uniqueCount="120">
  <si>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</si>
  <si>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</si>
  <si>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</si>
  <si>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</si>
  <si>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</si>
  <si>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</si>
  <si>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</si>
  <si>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</si>
  <si>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</si>
  <si>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</si>
  <si>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</si>
  <si>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</si>
  <si>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</si>
  <si>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</si>
  <si>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</si>
  <si>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</si>
  <si>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</si>
  <si>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</si>
  <si>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</si>
  <si>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</si>
  <si>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</si>
  <si>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</si>
  <si>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</si>
  <si>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</si>
  <si>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</si>
  <si>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</si>
  <si>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</si>
  <si>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</si>
  <si>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</si>
  <si>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</si>
  <si>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</si>
  <si>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</si>
  <si>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</si>
  <si>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</si>
  <si>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</si>
  <si>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</si>
  <si>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</si>
  <si>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</si>
  <si>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</si>
  <si>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</si>
  <si>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</si>
  <si>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</si>
  <si>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</si>
  <si>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</si>
  <si>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</si>
  <si>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</si>
  <si>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</si>
  <si>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</si>
  <si>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</si>
  <si>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</si>
  <si>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</si>
  <si>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</si>
  <si>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</si>
  <si>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</si>
  <si>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</si>
  <si>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</si>
  <si>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</si>
  <si>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</si>
  <si>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</si>
  <si>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</si>
  <si>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</si>
  <si>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</si>
  <si>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</si>
  <si>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</si>
  <si>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</si>
  <si>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</si>
  <si>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</si>
  <si>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</si>
  <si>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</si>
  <si>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</si>
  <si>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</si>
  <si>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</si>
  <si>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</si>
  <si>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</si>
  <si>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</si>
  <si>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</si>
  <si>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</si>
  <si>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</si>
  <si>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</si>
  <si>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</si>
  <si>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</si>
  <si>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</si>
  <si>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</si>
  <si>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</si>
  <si>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</si>
  <si>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</si>
  <si>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</si>
  <si>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</si>
  <si>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</si>
  <si>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</si>
  <si>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</si>
  <si>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</si>
  <si>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</si>
  <si>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</si>
  <si>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</si>
  <si>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</si>
  <si>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</si>
  <si>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渋川市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</si>
  <si>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</si>
  <si>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</si>
  <si>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</si>
  <si>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</si>
  <si>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</si>
  <si>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</si>
  <si>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</si>
  <si>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</si>
  <si>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</si>
  <si>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</si>
  <si>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</si>
  <si>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</si>
  <si>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</si>
  <si>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</si>
  <si>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</si>
  <si>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</si>
  <si>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</si>
  <si>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</si>
  <si>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</si>
  <si>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老朽化を示す指標はなく喫緊の課題となっていないが、地理的要件により施設数が多いため、効率的な更新計画を検討していく必要がある。</t>
    <phoneticPr fontId="4"/>
  </si>
  <si>
    <t>　昭和59年度に事業着手し、平成2年に供用開始した事業で、平成29年度に事業完了しており、維持管理のみ実施している。
　生活排水処理施設整備計画策定マニュアル（環境省）によれば、施設の使用実績は、処理場土木構築物は50～70年、処理場機械電気設備は15～35年、管路施設は50～120年程度と記載がある。実際に機械電気設備は維持管理のみ実施しているが、当市の地理的要件により施設数が多く、維持管理費が増大している。
　下水道使用料では維持管理費が賄えていないことから、早晩、改定が必要な時期となっている。
少子高齢化、人口減少、高齢単身世帯の増加により、接続数の増加は見込めないことから、施設の統廃合や流域下水道への検討が必要である。</t>
    <phoneticPr fontId="4"/>
  </si>
  <si>
    <t>①収益的収支比率
　H27年度から65％前後で推移しており、100%未満であり赤字経営が続いている。
　料金収入は利用者の減少により約2.3%減少（R1/H27）、汚水処理費は2.6億円前後で推移しているが、地方債償還金は21.5%増加（同）しており、一般会計繰入金に依存している。
④企業債残高対事業規模比率
　H27年度を除き、類似団体平均値の50％以下で推移している。
　施設整備が完了していることから、地方債現在高は借入の減少により約9.1%減少（R1/H27）、料金収入は利用者の減少により約2.3%減少（同）しており、改善傾向に転じているが、一般会計繰入金に依存している。
⑤経費回収率
　H27年度を除き、類似団体平均値を上回る70％台で推移している。
　施設整備が完了していることから、料金収入は利用者の減少により約2.3%減少（R1/H27）、汚水処理費は維持管理費の減少により約33.1%減少しており、横ばい傾向にあり、一般会計繰入金に依存している。
⑥汚水処理原価
　H28年度以降は150.00円で推移しており、5年連続で類似団体平均値を下回っている。
　汚水処理費は維持管理費の減少により約33.1%減少（R1/H27）、年間有収水量は利用者の減少により約1.9%減少（同）しており、今後も同額程度での推移が予想される。
⑦施設利用率
　R1年度は、H30年度よりも利用者の増加により、上昇した。
　施設整備が完了していることから、H27年度以降利用者は減少傾向にあり、晴天時一日平均処理水量は約0.4%減少（R1/H27）しており、利用促進の働きかけをしても更なる上昇は困難が予想される。
⑧水洗化率
　類似団体平均値をH29年から2年連続下回っていたが、R1年度は個別訪問により、利用者の減少が続いている中で、設置後未利用者の利用を促し、平均値を上回った。
　施設整備が完了していることから、現在水洗便所設置済人口は約0.4%減少（R1/H30）、現在処理区域内人口は約0.6%減少（同）しており、利用促進の働きかけをしても更なる上昇は困難が予想される。
※R1年度は、R2.4.1付地方公営企業法適用に伴う打切決算となっている。</t>
    <rPh sb="1" eb="4">
      <t>シュウエキテキ</t>
    </rPh>
    <rPh sb="294" eb="296">
      <t>ケイヒ</t>
    </rPh>
    <rPh sb="296" eb="299">
      <t>カイシュウリツ</t>
    </rPh>
    <rPh sb="437" eb="443">
      <t>オスイショリゲンカ</t>
    </rPh>
    <rPh sb="575" eb="577">
      <t>シセツ</t>
    </rPh>
    <rPh sb="577" eb="579">
      <t>リヨウ</t>
    </rPh>
    <rPh sb="579" eb="580">
      <t>リツ</t>
    </rPh>
    <rPh sb="632" eb="634">
      <t>ネンド</t>
    </rPh>
    <rPh sb="634" eb="636">
      <t>イコウ</t>
    </rPh>
    <rPh sb="636" eb="639">
      <t>リヨウシャ</t>
    </rPh>
    <rPh sb="640" eb="642">
      <t>ゲンショウ</t>
    </rPh>
    <rPh sb="642" eb="644">
      <t>ケイコウ</t>
    </rPh>
    <rPh sb="666" eb="667">
      <t>ショウ</t>
    </rPh>
    <rPh sb="710" eb="713">
      <t>スイセンカ</t>
    </rPh>
    <rPh sb="713" eb="714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</si>
</sst>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C-4725-9346-2A7F3048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C-4725-9346-2A7F3048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55.88</c:v>
                </c:pt>
                <c:pt idx="1">
                  <c:v>55.98</c:v>
                </c:pt>
                <c:pt idx="2">
                  <c:v>56.23</c:v>
                </c:pt>
                <c:pt idx="3">
                  <c:v>55.09</c:v>
                </c:pt>
                <c:pt idx="4">
                  <c:v>55.65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8-4972-96F7-2787A1AFA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8-4972-96F7-2787A1AFA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85.75</c:v>
                </c:pt>
                <c:pt idx="1">
                  <c:v>85.7</c:v>
                </c:pt>
                <c:pt idx="2">
                  <c:v>84.19</c:v>
                </c:pt>
                <c:pt idx="3">
                  <c:v>84.61</c:v>
                </c:pt>
                <c:pt idx="4">
                  <c:v>85.44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D-489B-AC0B-46308D5DC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D-489B-AC0B-46308D5DC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65.03</c:v>
                </c:pt>
                <c:pt idx="1">
                  <c:v>63.87</c:v>
                </c:pt>
                <c:pt idx="2">
                  <c:v>67.58</c:v>
                </c:pt>
                <c:pt idx="3">
                  <c:v>65.81</c:v>
                </c:pt>
                <c:pt idx="4">
                  <c:v>67.650000000000006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B-444A-9BC6-14CF9BF2C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B-444A-9BC6-14CF9BF2C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1-42E6-9173-90D9A779B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1-42E6-9173-90D9A779B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F-48F0-9DE2-EE0D868D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F-48F0-9DE2-EE0D868D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8-425B-8649-F17E3EB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8-425B-8649-F17E3EB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A-466F-94DD-4602B0BBA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A-466F-94DD-4602B0BBA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1431.83</c:v>
                </c:pt>
                <c:pt idx="1">
                  <c:v>139.22999999999999</c:v>
                </c:pt>
                <c:pt idx="2">
                  <c:v>377.45</c:v>
                </c:pt>
                <c:pt idx="3">
                  <c:v>214.92</c:v>
                </c:pt>
                <c:pt idx="4">
                  <c:v>308.41000000000003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8-484B-9F5F-EDEC41279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8-484B-9F5F-EDEC41279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48.14</c:v>
                </c:pt>
                <c:pt idx="1">
                  <c:v>70.760000000000005</c:v>
                </c:pt>
                <c:pt idx="2">
                  <c:v>70.58</c:v>
                </c:pt>
                <c:pt idx="3">
                  <c:v>70.8</c:v>
                </c:pt>
                <c:pt idx="4">
                  <c:v>70.260000000000005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6-4280-BCEF-38EEA3D1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6-4280-BCEF-38EEA3D1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219.9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7-43D3-935B-F3C773B1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7-43D3-935B-F3C773B1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群馬県　渋川市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76853</v>
      </c>
      <c r="AM8" s="51"/>
      <c r="AN8" s="51"/>
      <c r="AO8" s="51"/>
      <c r="AP8" s="51"/>
      <c r="AQ8" s="51"/>
      <c r="AR8" s="51"/>
      <c r="AS8" s="51"/>
      <c r="AT8" s="46">
        <f>データ!T6</f>
        <v>240.27</v>
      </c>
      <c r="AU8" s="46"/>
      <c r="AV8" s="46"/>
      <c r="AW8" s="46"/>
      <c r="AX8" s="46"/>
      <c r="AY8" s="46"/>
      <c r="AZ8" s="46"/>
      <c r="BA8" s="46"/>
      <c r="BB8" s="46">
        <f>データ!U6</f>
        <v>319.86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36.19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2013</v>
      </c>
      <c r="AE10" s="51"/>
      <c r="AF10" s="51"/>
      <c r="AG10" s="51"/>
      <c r="AH10" s="51"/>
      <c r="AI10" s="51"/>
      <c r="AJ10" s="51"/>
      <c r="AK10" s="2"/>
      <c r="AL10" s="51">
        <f>データ!V6</f>
        <v>27660</v>
      </c>
      <c r="AM10" s="51"/>
      <c r="AN10" s="51"/>
      <c r="AO10" s="51"/>
      <c r="AP10" s="51"/>
      <c r="AQ10" s="51"/>
      <c r="AR10" s="51"/>
      <c r="AS10" s="51"/>
      <c r="AT10" s="46">
        <f>データ!W6</f>
        <v>13.3</v>
      </c>
      <c r="AU10" s="46"/>
      <c r="AV10" s="46"/>
      <c r="AW10" s="46"/>
      <c r="AX10" s="46"/>
      <c r="AY10" s="46"/>
      <c r="AZ10" s="46"/>
      <c r="BA10" s="46"/>
      <c r="BB10" s="46">
        <f>データ!X6</f>
        <v>2079.6999999999998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119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mNzHs9X37rU7/hKkmU1o+l8x6ccFeQ07qAmvSMyK+ORODEK9szzXCPkBdI0RGEF8jcVHG++Cdt0i8gO4J5kl7Q==" saltValue="AN+5KVjcifZtrWdS29jot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28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56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57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58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59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60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61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62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63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64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65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66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67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2">
      <c r="A6" s="28" t="s">
        <v>96</v>
      </c>
      <c r="B6" s="33">
        <f>B7</f>
        <v>2019</v>
      </c>
      <c r="C6" s="33">
        <f t="shared" ref="C6:X6" si="3">C7</f>
        <v>102083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渋川市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36.19</v>
      </c>
      <c r="Q6" s="34">
        <f t="shared" si="3"/>
        <v>100</v>
      </c>
      <c r="R6" s="34">
        <f t="shared" si="3"/>
        <v>2013</v>
      </c>
      <c r="S6" s="34">
        <f t="shared" si="3"/>
        <v>76853</v>
      </c>
      <c r="T6" s="34">
        <f t="shared" si="3"/>
        <v>240.27</v>
      </c>
      <c r="U6" s="34">
        <f t="shared" si="3"/>
        <v>319.86</v>
      </c>
      <c r="V6" s="34">
        <f t="shared" si="3"/>
        <v>27660</v>
      </c>
      <c r="W6" s="34">
        <f t="shared" si="3"/>
        <v>13.3</v>
      </c>
      <c r="X6" s="34">
        <f t="shared" si="3"/>
        <v>2079.6999999999998</v>
      </c>
      <c r="Y6" s="35">
        <f>IF(Y7="",NA(),Y7)</f>
        <v>65.03</v>
      </c>
      <c r="Z6" s="35">
        <f t="shared" ref="Z6:AH6" si="4">IF(Z7="",NA(),Z7)</f>
        <v>63.87</v>
      </c>
      <c r="AA6" s="35">
        <f t="shared" si="4"/>
        <v>67.58</v>
      </c>
      <c r="AB6" s="35">
        <f t="shared" si="4"/>
        <v>65.81</v>
      </c>
      <c r="AC6" s="35">
        <f t="shared" si="4"/>
        <v>67.650000000000006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1431.83</v>
      </c>
      <c r="BG6" s="35">
        <f t="shared" ref="BG6:BO6" si="7">IF(BG7="",NA(),BG7)</f>
        <v>139.22999999999999</v>
      </c>
      <c r="BH6" s="35">
        <f t="shared" si="7"/>
        <v>377.45</v>
      </c>
      <c r="BI6" s="35">
        <f t="shared" si="7"/>
        <v>214.92</v>
      </c>
      <c r="BJ6" s="35">
        <f t="shared" si="7"/>
        <v>308.41000000000003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48.14</v>
      </c>
      <c r="BR6" s="35">
        <f t="shared" ref="BR6:BZ6" si="8">IF(BR7="",NA(),BR7)</f>
        <v>70.760000000000005</v>
      </c>
      <c r="BS6" s="35">
        <f t="shared" si="8"/>
        <v>70.58</v>
      </c>
      <c r="BT6" s="35">
        <f t="shared" si="8"/>
        <v>70.8</v>
      </c>
      <c r="BU6" s="35">
        <f t="shared" si="8"/>
        <v>70.260000000000005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219.9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55.88</v>
      </c>
      <c r="CN6" s="35">
        <f t="shared" ref="CN6:CV6" si="10">IF(CN7="",NA(),CN7)</f>
        <v>55.98</v>
      </c>
      <c r="CO6" s="35">
        <f t="shared" si="10"/>
        <v>56.23</v>
      </c>
      <c r="CP6" s="35">
        <f t="shared" si="10"/>
        <v>55.09</v>
      </c>
      <c r="CQ6" s="35">
        <f t="shared" si="10"/>
        <v>55.65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85.75</v>
      </c>
      <c r="CY6" s="35">
        <f t="shared" ref="CY6:DG6" si="11">IF(CY7="",NA(),CY7)</f>
        <v>85.7</v>
      </c>
      <c r="CZ6" s="35">
        <f t="shared" si="11"/>
        <v>84.19</v>
      </c>
      <c r="DA6" s="35">
        <f t="shared" si="11"/>
        <v>84.61</v>
      </c>
      <c r="DB6" s="35">
        <f t="shared" si="11"/>
        <v>85.44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2">
      <c r="A7" s="28"/>
      <c r="B7" s="37">
        <v>2019</v>
      </c>
      <c r="C7" s="37">
        <v>102083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36.19</v>
      </c>
      <c r="Q7" s="38">
        <v>100</v>
      </c>
      <c r="R7" s="38">
        <v>2013</v>
      </c>
      <c r="S7" s="38">
        <v>76853</v>
      </c>
      <c r="T7" s="38">
        <v>240.27</v>
      </c>
      <c r="U7" s="38">
        <v>319.86</v>
      </c>
      <c r="V7" s="38">
        <v>27660</v>
      </c>
      <c r="W7" s="38">
        <v>13.3</v>
      </c>
      <c r="X7" s="38">
        <v>2079.6999999999998</v>
      </c>
      <c r="Y7" s="38">
        <v>65.03</v>
      </c>
      <c r="Z7" s="38">
        <v>63.87</v>
      </c>
      <c r="AA7" s="38">
        <v>67.58</v>
      </c>
      <c r="AB7" s="38">
        <v>65.81</v>
      </c>
      <c r="AC7" s="38">
        <v>67.650000000000006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1431.83</v>
      </c>
      <c r="BG7" s="38">
        <v>139.22999999999999</v>
      </c>
      <c r="BH7" s="38">
        <v>377.45</v>
      </c>
      <c r="BI7" s="38">
        <v>214.92</v>
      </c>
      <c r="BJ7" s="38">
        <v>308.41000000000003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48.14</v>
      </c>
      <c r="BR7" s="38">
        <v>70.760000000000005</v>
      </c>
      <c r="BS7" s="38">
        <v>70.58</v>
      </c>
      <c r="BT7" s="38">
        <v>70.8</v>
      </c>
      <c r="BU7" s="38">
        <v>70.260000000000005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219.9</v>
      </c>
      <c r="CC7" s="38">
        <v>150</v>
      </c>
      <c r="CD7" s="38">
        <v>150</v>
      </c>
      <c r="CE7" s="38">
        <v>150</v>
      </c>
      <c r="CF7" s="38">
        <v>150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55.88</v>
      </c>
      <c r="CN7" s="38">
        <v>55.98</v>
      </c>
      <c r="CO7" s="38">
        <v>56.23</v>
      </c>
      <c r="CP7" s="38">
        <v>55.09</v>
      </c>
      <c r="CQ7" s="38">
        <v>55.65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85.75</v>
      </c>
      <c r="CY7" s="38">
        <v>85.7</v>
      </c>
      <c r="CZ7" s="38">
        <v>84.19</v>
      </c>
      <c r="DA7" s="38">
        <v>84.61</v>
      </c>
      <c r="DB7" s="38">
        <v>85.44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2">
      <c r="B13" t="s">
        <v>112</v>
      </c>
      <c r="C13" t="s">
        <v>112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2021-02-05T02:35:25Z</cp:lastPrinted>
  <dcterms:created xsi:type="dcterms:W3CDTF">2020-12-04T03:02:15Z</dcterms:created>
  <dcterms:modified xsi:type="dcterms:W3CDTF">2021-02-05T02:35:30Z</dcterms:modified>
  <cp:category/>
</cp:coreProperties>
</file>