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ono-masaki\Desktop\"/>
    </mc:Choice>
  </mc:AlternateContent>
  <xr:revisionPtr revIDLastSave="0" documentId="13_ncr:1_{A29BC5DA-8BA1-47A7-9F27-2FB72C549953}" xr6:coauthVersionLast="36" xr6:coauthVersionMax="36" xr10:uidLastSave="{00000000-0000-0000-0000-000000000000}"/>
  <workbookProtection workbookAlgorithmName="SHA-512" workbookHashValue="M9YqKYHU1YGUS8CTrYoWHrTzfap7KdmRsn56msO8qwAKcVPAIV29Ua044c0zqD0nDIxvxM5FcCfCS8N7dfn3Nw==" workbookSaltValue="ZNVPz/1B8xQH0lNwRn3qcw==" workbookSpinCount="100000" lockStructure="1"/>
  <bookViews>
    <workbookView xWindow="0" yWindow="0" windowWidth="8790" windowHeight="53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<sst xmlns="http://schemas.openxmlformats.org/spreadsheetml/2006/main" count="236" uniqueCount="123">
  <si>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</si>
  <si>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</si>
  <si>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</si>
  <si>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</si>
  <si>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</si>
  <si>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</si>
  <si>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</si>
  <si>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</si>
  <si>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</si>
  <si>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</si>
  <si>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</si>
  <si>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</si>
  <si>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</si>
  <si>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</si>
  <si>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</si>
  <si>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</si>
  <si>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</si>
  <si>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</si>
  <si>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</si>
  <si>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</si>
  <si>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</si>
  <si>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</si>
  <si>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</si>
  <si>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</si>
  <si>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</si>
  <si>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</si>
  <si>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</si>
  <si>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</si>
  <si>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</si>
  <si>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</si>
  <si>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</si>
  <si>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</si>
  <si>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</si>
  <si>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</si>
  <si>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</si>
  <si>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</si>
  <si>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</si>
  <si>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</si>
  <si>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</si>
  <si>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</si>
  <si>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</si>
  <si>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</si>
  <si>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</si>
  <si>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</si>
  <si>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</si>
  <si>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</si>
  <si>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</si>
  <si>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</si>
  <si>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</si>
  <si>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</si>
  <si>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</si>
  <si>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</si>
  <si>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</si>
  <si>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</si>
  <si>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</si>
  <si>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</si>
  <si>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</si>
  <si>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</si>
  <si>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</si>
  <si>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</si>
  <si>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</si>
  <si>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</si>
  <si>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</si>
  <si>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</si>
  <si>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</si>
  <si>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</si>
  <si>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</si>
  <si>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</si>
  <si>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</si>
  <si>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</si>
  <si>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</si>
  <si>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</si>
  <si>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</si>
  <si>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</si>
  <si>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</si>
  <si>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</si>
  <si>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</si>
  <si>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</si>
  <si>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</si>
  <si>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</si>
  <si>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</si>
  <si>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</si>
  <si>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</si>
  <si>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</si>
  <si>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</si>
  <si>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</si>
  <si>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</si>
  <si>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</si>
  <si>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</si>
  <si>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</si>
  <si>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</si>
  <si>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</si>
  <si>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</si>
  <si>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</si>
  <si>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</si>
  <si>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</si>
  <si>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</si>
  <si>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</si>
  <si>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</si>
  <si>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</si>
  <si>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川場村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</si>
  <si>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</si>
  <si>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</si>
  <si>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</si>
  <si>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</si>
  <si>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</si>
  <si>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</si>
  <si>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</si>
  <si>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</si>
  <si>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</si>
  <si>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</si>
  <si>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</si>
  <si>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</si>
  <si>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</si>
  <si>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</si>
  <si>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</si>
  <si>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</si>
  <si>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</si>
  <si>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</si>
  <si>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</si>
  <si>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「収益的収支比率」「経費回収率」とも前年度とほぼ同じである。また、「汚水処理原価」も横ばいで、下水道事業運営に要する経費を一般会計からの繰入に頼っていることが大きな要因である。
　「企業債残高対事業規模比率」は、地方債現在高をすべて一般会計負担額として計算しているため、数値が出てこないが、一般会計負担額を減らせるように料金改定を行っていく必要がある。
　健全性、効率性ともに良くない状態が続いている。</t>
    <rPh sb="2" eb="9">
      <t>シュウエキテキシュウシヒリツ</t>
    </rPh>
    <rPh sb="11" eb="13">
      <t>ケイヒ</t>
    </rPh>
    <rPh sb="13" eb="16">
      <t>カイシュウリツ</t>
    </rPh>
    <rPh sb="19" eb="22">
      <t>ゼンネンド</t>
    </rPh>
    <rPh sb="25" eb="26">
      <t>オナ</t>
    </rPh>
    <rPh sb="35" eb="37">
      <t>オスイ</t>
    </rPh>
    <rPh sb="37" eb="39">
      <t>ショリ</t>
    </rPh>
    <rPh sb="39" eb="41">
      <t>ゲンカ</t>
    </rPh>
    <rPh sb="43" eb="44">
      <t>ヨコ</t>
    </rPh>
    <rPh sb="48" eb="51">
      <t>ゲスイドウ</t>
    </rPh>
    <rPh sb="51" eb="53">
      <t>ジギョウ</t>
    </rPh>
    <rPh sb="53" eb="55">
      <t>ウンエイ</t>
    </rPh>
    <rPh sb="56" eb="57">
      <t>ヨウ</t>
    </rPh>
    <rPh sb="59" eb="61">
      <t>ケイヒ</t>
    </rPh>
    <rPh sb="62" eb="64">
      <t>イッパン</t>
    </rPh>
    <rPh sb="64" eb="66">
      <t>カイケイ</t>
    </rPh>
    <rPh sb="69" eb="71">
      <t>クリイレ</t>
    </rPh>
    <rPh sb="72" eb="73">
      <t>タヨ</t>
    </rPh>
    <rPh sb="80" eb="81">
      <t>オオ</t>
    </rPh>
    <rPh sb="83" eb="85">
      <t>ヨウイン</t>
    </rPh>
    <rPh sb="92" eb="95">
      <t>キギョウサイ</t>
    </rPh>
    <rPh sb="95" eb="97">
      <t>ザンダカ</t>
    </rPh>
    <rPh sb="97" eb="98">
      <t>タイ</t>
    </rPh>
    <rPh sb="98" eb="100">
      <t>ジギョウ</t>
    </rPh>
    <rPh sb="100" eb="102">
      <t>キボ</t>
    </rPh>
    <rPh sb="102" eb="104">
      <t>ヒリツ</t>
    </rPh>
    <rPh sb="107" eb="110">
      <t>チホウサイ</t>
    </rPh>
    <rPh sb="110" eb="113">
      <t>ゲンザイダカ</t>
    </rPh>
    <rPh sb="117" eb="119">
      <t>イッパン</t>
    </rPh>
    <rPh sb="119" eb="121">
      <t>カイケイ</t>
    </rPh>
    <rPh sb="121" eb="124">
      <t>フタンガク</t>
    </rPh>
    <rPh sb="127" eb="129">
      <t>ケイサン</t>
    </rPh>
    <rPh sb="136" eb="138">
      <t>スウチ</t>
    </rPh>
    <rPh sb="139" eb="140">
      <t>デ</t>
    </rPh>
    <rPh sb="146" eb="148">
      <t>イッパン</t>
    </rPh>
    <rPh sb="148" eb="150">
      <t>カイケイ</t>
    </rPh>
    <rPh sb="150" eb="153">
      <t>フタンガク</t>
    </rPh>
    <rPh sb="154" eb="155">
      <t>ヘ</t>
    </rPh>
    <rPh sb="161" eb="163">
      <t>リョウキン</t>
    </rPh>
    <rPh sb="163" eb="165">
      <t>カイテイ</t>
    </rPh>
    <rPh sb="166" eb="167">
      <t>オコナ</t>
    </rPh>
    <rPh sb="171" eb="173">
      <t>ヒツヨウ</t>
    </rPh>
    <rPh sb="179" eb="182">
      <t>ケンゼンセイ</t>
    </rPh>
    <rPh sb="183" eb="186">
      <t>コウリツセイ</t>
    </rPh>
    <rPh sb="189" eb="190">
      <t>ヨ</t>
    </rPh>
    <rPh sb="193" eb="195">
      <t>ジョウタイ</t>
    </rPh>
    <rPh sb="196" eb="197">
      <t>ツヅ</t>
    </rPh>
    <phoneticPr fontId="4"/>
  </si>
  <si>
    <t>　浄化ｾﾝﾀｰ管理棟の耐震工事の詳細設計を行った。今後は、耐震工事の実施、ｽﾄｯｸﾏﾈｼﾞﾒﾝﾄ計画による電気設備等の更新をしていく予定である。
　管渠については、耐用年数までには期間があるがｽﾄｯｸﾏﾈｼﾞﾒﾝﾄ計画を策定し、定期的な点検・調査を進めていくことで、異常箇所を早期に発見し、維持管理に努めていく。</t>
    <rPh sb="1" eb="3">
      <t>ジョウカ</t>
    </rPh>
    <rPh sb="7" eb="10">
      <t>カンリトウ</t>
    </rPh>
    <rPh sb="11" eb="13">
      <t>タイシン</t>
    </rPh>
    <rPh sb="13" eb="15">
      <t>コウジ</t>
    </rPh>
    <rPh sb="16" eb="18">
      <t>ショウサイ</t>
    </rPh>
    <rPh sb="18" eb="20">
      <t>セッケイ</t>
    </rPh>
    <rPh sb="21" eb="22">
      <t>オコナ</t>
    </rPh>
    <rPh sb="25" eb="27">
      <t>コンゴ</t>
    </rPh>
    <rPh sb="29" eb="31">
      <t>タイシン</t>
    </rPh>
    <rPh sb="31" eb="33">
      <t>コウジ</t>
    </rPh>
    <rPh sb="34" eb="36">
      <t>ジッシ</t>
    </rPh>
    <rPh sb="48" eb="50">
      <t>ケイカク</t>
    </rPh>
    <rPh sb="53" eb="55">
      <t>デンキ</t>
    </rPh>
    <rPh sb="55" eb="57">
      <t>セツビ</t>
    </rPh>
    <rPh sb="57" eb="58">
      <t>トウ</t>
    </rPh>
    <rPh sb="59" eb="61">
      <t>コウシン</t>
    </rPh>
    <rPh sb="66" eb="68">
      <t>ヨテイ</t>
    </rPh>
    <rPh sb="74" eb="76">
      <t>カンキョ</t>
    </rPh>
    <rPh sb="82" eb="84">
      <t>タイヨウ</t>
    </rPh>
    <rPh sb="84" eb="86">
      <t>ネンスウ</t>
    </rPh>
    <rPh sb="90" eb="92">
      <t>キカン</t>
    </rPh>
    <rPh sb="107" eb="109">
      <t>ケイカク</t>
    </rPh>
    <rPh sb="110" eb="112">
      <t>サクテイ</t>
    </rPh>
    <rPh sb="114" eb="117">
      <t>テイキテキ</t>
    </rPh>
    <rPh sb="118" eb="120">
      <t>テンケン</t>
    </rPh>
    <rPh sb="121" eb="123">
      <t>チョウサ</t>
    </rPh>
    <rPh sb="124" eb="125">
      <t>スス</t>
    </rPh>
    <rPh sb="133" eb="135">
      <t>イジョウ</t>
    </rPh>
    <rPh sb="135" eb="137">
      <t>カショ</t>
    </rPh>
    <rPh sb="138" eb="140">
      <t>ソウキ</t>
    </rPh>
    <rPh sb="141" eb="143">
      <t>ハッケン</t>
    </rPh>
    <rPh sb="145" eb="147">
      <t>イジ</t>
    </rPh>
    <rPh sb="147" eb="149">
      <t>カンリ</t>
    </rPh>
    <rPh sb="150" eb="151">
      <t>ツト</t>
    </rPh>
    <phoneticPr fontId="4"/>
  </si>
  <si>
    <t>　維持管理費の支出増加が明らかであり、現在の経営のままでは、一般会計の負担が増加することも明らかである。
　料金改定・未接続世帯への加入促進、公営企業会計の適用等、経費回収率を上げられるように努めていく。
　処理場、管渠のｽﾄｯｸﾏﾈｼﾞﾒﾝﾄ計画による計画的な維持管理を行うことで経費の平準化にも努める。</t>
    <rPh sb="1" eb="3">
      <t>イジ</t>
    </rPh>
    <rPh sb="3" eb="6">
      <t>カンリヒ</t>
    </rPh>
    <rPh sb="7" eb="9">
      <t>シシュツ</t>
    </rPh>
    <rPh sb="9" eb="11">
      <t>ゾウカ</t>
    </rPh>
    <rPh sb="12" eb="13">
      <t>アキ</t>
    </rPh>
    <rPh sb="19" eb="21">
      <t>ゲンザイ</t>
    </rPh>
    <rPh sb="22" eb="24">
      <t>ケイエイ</t>
    </rPh>
    <rPh sb="30" eb="32">
      <t>イッパン</t>
    </rPh>
    <rPh sb="32" eb="34">
      <t>カイケイ</t>
    </rPh>
    <rPh sb="35" eb="37">
      <t>フタン</t>
    </rPh>
    <rPh sb="38" eb="40">
      <t>ゾウカ</t>
    </rPh>
    <rPh sb="45" eb="46">
      <t>アキ</t>
    </rPh>
    <rPh sb="54" eb="56">
      <t>リョウキン</t>
    </rPh>
    <rPh sb="56" eb="58">
      <t>カイテイ</t>
    </rPh>
    <rPh sb="59" eb="62">
      <t>ミセツゾク</t>
    </rPh>
    <rPh sb="62" eb="64">
      <t>セタイ</t>
    </rPh>
    <rPh sb="66" eb="68">
      <t>カニュウ</t>
    </rPh>
    <rPh sb="68" eb="70">
      <t>ソクシン</t>
    </rPh>
    <rPh sb="71" eb="73">
      <t>コウエイ</t>
    </rPh>
    <rPh sb="73" eb="75">
      <t>キギョウ</t>
    </rPh>
    <rPh sb="75" eb="77">
      <t>カイケイ</t>
    </rPh>
    <rPh sb="78" eb="80">
      <t>テキヨウ</t>
    </rPh>
    <rPh sb="80" eb="81">
      <t>トウ</t>
    </rPh>
    <rPh sb="82" eb="84">
      <t>ケイヒ</t>
    </rPh>
    <rPh sb="84" eb="87">
      <t>カイシュウリツ</t>
    </rPh>
    <rPh sb="88" eb="89">
      <t>ア</t>
    </rPh>
    <rPh sb="96" eb="97">
      <t>ツト</t>
    </rPh>
    <rPh sb="104" eb="107">
      <t>ショリジョウ</t>
    </rPh>
    <rPh sb="108" eb="110">
      <t>カンキョ</t>
    </rPh>
    <rPh sb="122" eb="124">
      <t>ケイカク</t>
    </rPh>
    <rPh sb="127" eb="130">
      <t>ケイカクテキ</t>
    </rPh>
    <rPh sb="131" eb="133">
      <t>イジ</t>
    </rPh>
    <rPh sb="133" eb="135">
      <t>カンリ</t>
    </rPh>
    <rPh sb="136" eb="137">
      <t>オコナ</t>
    </rPh>
    <rPh sb="141" eb="143">
      <t>ケイヒ</t>
    </rPh>
    <rPh sb="144" eb="147">
      <t>ヘイジュンカ</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</si>
</sst>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AB-4CDE-A9CD-0DC7ACCC4E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DAB-4CDE-A9CD-0DC7ACCC4E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40.5</c:v>
                </c:pt>
                <c:pt idx="1">
                  <c:v>52.6</c:v>
                </c:pt>
                <c:pt idx="2">
                  <c:v>51.6</c:v>
                </c:pt>
                <c:pt idx="3">
                  <c:v>49.25</c:v>
                </c:pt>
                <c:pt idx="4">
                  <c:v>48.6</c:v>
                </c:pt>
              </c:numCache>
            </c:numRef>
          </c:val>
          <c:extLst>
            <c:ext xmlns:c16="http://schemas.microsoft.com/office/drawing/2014/chart" uri="{C3380CC4-5D6E-409C-BE32-E72D297353CC}">
              <c16:uniqueId val="{00000000-77A5-4BD9-9810-81402E92EA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77A5-4BD9-9810-81402E92EA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78.92</c:v>
                </c:pt>
                <c:pt idx="1">
                  <c:v>80.83</c:v>
                </c:pt>
                <c:pt idx="2">
                  <c:v>82.09</c:v>
                </c:pt>
                <c:pt idx="3">
                  <c:v>82.38</c:v>
                </c:pt>
                <c:pt idx="4">
                  <c:v>81.97</c:v>
                </c:pt>
              </c:numCache>
            </c:numRef>
          </c:val>
          <c:extLst>
            <c:ext xmlns:c16="http://schemas.microsoft.com/office/drawing/2014/chart" uri="{C3380CC4-5D6E-409C-BE32-E72D297353CC}">
              <c16:uniqueId val="{00000000-7B01-45CA-A484-C07D8E6347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B01-45CA-A484-C07D8E6347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86.56</c:v>
                </c:pt>
                <c:pt idx="1">
                  <c:v>88.08</c:v>
                </c:pt>
                <c:pt idx="2">
                  <c:v>89.73</c:v>
                </c:pt>
                <c:pt idx="3">
                  <c:v>39.729999999999997</c:v>
                </c:pt>
                <c:pt idx="4">
                  <c:v>38.659999999999997</c:v>
                </c:pt>
              </c:numCache>
            </c:numRef>
          </c:val>
          <c:extLst>
            <c:ext xmlns:c16="http://schemas.microsoft.com/office/drawing/2014/chart" uri="{C3380CC4-5D6E-409C-BE32-E72D297353CC}">
              <c16:uniqueId val="{00000000-C273-4BFC-B01F-3C133997BD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73-4BFC-B01F-3C133997BD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CC-4742-8DD2-4C84A8C792F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CC-4742-8DD2-4C84A8C792F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0-459F-9A76-F0D5BCDF21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0-459F-9A76-F0D5BCDF21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3-4ECE-AFE9-C3C141AF06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3-4ECE-AFE9-C3C141AF063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38-4E8A-A023-4E2FA1375B9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38-4E8A-A023-4E2FA1375B9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B6-4EA8-BDE6-B9E14540823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E2B6-4EA8-BDE6-B9E14540823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84.44</c:v>
                </c:pt>
                <c:pt idx="1">
                  <c:v>86.51</c:v>
                </c:pt>
                <c:pt idx="2">
                  <c:v>50.5</c:v>
                </c:pt>
                <c:pt idx="3">
                  <c:v>20.12</c:v>
                </c:pt>
                <c:pt idx="4">
                  <c:v>19.84</c:v>
                </c:pt>
              </c:numCache>
            </c:numRef>
          </c:val>
          <c:extLst>
            <c:ext xmlns:c16="http://schemas.microsoft.com/office/drawing/2014/chart" uri="{C3380CC4-5D6E-409C-BE32-E72D297353CC}">
              <c16:uniqueId val="{00000000-409F-47DB-9ED2-6083F6B94F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409F-47DB-9ED2-6083F6B94F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120.79</c:v>
                </c:pt>
                <c:pt idx="1">
                  <c:v>100.15</c:v>
                </c:pt>
                <c:pt idx="2">
                  <c:v>174.68</c:v>
                </c:pt>
                <c:pt idx="3">
                  <c:v>442.6</c:v>
                </c:pt>
                <c:pt idx="4">
                  <c:v>449.33</c:v>
                </c:pt>
              </c:numCache>
            </c:numRef>
          </c:val>
          <c:extLst>
            <c:ext xmlns:c16="http://schemas.microsoft.com/office/drawing/2014/chart" uri="{C3380CC4-5D6E-409C-BE32-E72D297353CC}">
              <c16:uniqueId val="{00000000-864D-45D9-AD1D-905F4F5B23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64D-45D9-AD1D-905F4F5B23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川場村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3264</v>
      </c>
      <c r="AM8" s="51"/>
      <c r="AN8" s="51"/>
      <c r="AO8" s="51"/>
      <c r="AP8" s="51"/>
      <c r="AQ8" s="51"/>
      <c r="AR8" s="51"/>
      <c r="AS8" s="51"/>
      <c r="AT8" s="46">
        <f>データ!T6</f>
        <v>85.25</v>
      </c>
      <c r="AU8" s="46"/>
      <c r="AV8" s="46"/>
      <c r="AW8" s="46"/>
      <c r="AX8" s="46"/>
      <c r="AY8" s="46"/>
      <c r="AZ8" s="46"/>
      <c r="BA8" s="46"/>
      <c r="BB8" s="46">
        <f>データ!U6</f>
        <v>38.29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89.06</v>
      </c>
      <c r="Q10" s="46"/>
      <c r="R10" s="46"/>
      <c r="S10" s="46"/>
      <c r="T10" s="46"/>
      <c r="U10" s="46"/>
      <c r="V10" s="46"/>
      <c r="W10" s="46">
        <f>データ!Q6</f>
        <v>96.39</v>
      </c>
      <c r="X10" s="46"/>
      <c r="Y10" s="46"/>
      <c r="Z10" s="46"/>
      <c r="AA10" s="46"/>
      <c r="AB10" s="46"/>
      <c r="AC10" s="46"/>
      <c r="AD10" s="51">
        <f>データ!R6</f>
        <v>1760</v>
      </c>
      <c r="AE10" s="51"/>
      <c r="AF10" s="51"/>
      <c r="AG10" s="51"/>
      <c r="AH10" s="51"/>
      <c r="AI10" s="51"/>
      <c r="AJ10" s="51"/>
      <c r="AK10" s="2"/>
      <c r="AL10" s="51">
        <f>データ!V6</f>
        <v>2907</v>
      </c>
      <c r="AM10" s="51"/>
      <c r="AN10" s="51"/>
      <c r="AO10" s="51"/>
      <c r="AP10" s="51"/>
      <c r="AQ10" s="51"/>
      <c r="AR10" s="51"/>
      <c r="AS10" s="51"/>
      <c r="AT10" s="46">
        <f>データ!W6</f>
        <v>1.58</v>
      </c>
      <c r="AU10" s="46"/>
      <c r="AV10" s="46"/>
      <c r="AW10" s="46"/>
      <c r="AX10" s="46"/>
      <c r="AY10" s="46"/>
      <c r="AZ10" s="46"/>
      <c r="BA10" s="46"/>
      <c r="BB10" s="46">
        <f>データ!X6</f>
        <v>1839.87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122</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46</v>
      </c>
      <c r="O86" s="26" t="str">
        <f>データ!EO6</f>
        <v>【0.28】</v>
      </c>
    </row>
  </sheetData>
  <sheetProtection algorithmName="SHA-512" hashValue="bygOFqEsVTIXiyCzW6iKGJ0+wJENioBrlJiBTjLCdMbLGSi7BxBckEeg/53p96Kb7HDNXwxBEML6jsZ2dwoJWw==" saltValue="AP0Oo4KZ3hkzeritVK2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2">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2">
      <c r="A6" s="28" t="s">
        <v>99</v>
      </c>
      <c r="B6" s="33">
        <f>B7</f>
        <v>2019</v>
      </c>
      <c r="C6" s="33">
        <f t="shared" ref="C6:X6" si="3">C7</f>
        <v>104442</v>
      </c>
      <c r="D6" s="33">
        <f t="shared" si="3"/>
        <v>47</v>
      </c>
      <c r="E6" s="33">
        <f t="shared" si="3"/>
        <v>17</v>
      </c>
      <c r="F6" s="33">
        <f t="shared" si="3"/>
        <v>4</v>
      </c>
      <c r="G6" s="33">
        <f t="shared" si="3"/>
        <v>0</v>
      </c>
      <c r="H6" s="33" t="str">
        <f t="shared" si="3"/>
        <v>群馬県　川場村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89.06</v>
      </c>
      <c r="Q6" s="34">
        <f t="shared" si="3"/>
        <v>96.39</v>
      </c>
      <c r="R6" s="34">
        <f t="shared" si="3"/>
        <v>1760</v>
      </c>
      <c r="S6" s="34">
        <f t="shared" si="3"/>
        <v>3264</v>
      </c>
      <c r="T6" s="34">
        <f t="shared" si="3"/>
        <v>85.25</v>
      </c>
      <c r="U6" s="34">
        <f t="shared" si="3"/>
        <v>38.29</v>
      </c>
      <c r="V6" s="34">
        <f t="shared" si="3"/>
        <v>2907</v>
      </c>
      <c r="W6" s="34">
        <f t="shared" si="3"/>
        <v>1.58</v>
      </c>
      <c r="X6" s="34">
        <f t="shared" si="3"/>
        <v>1839.87</v>
      </c>
      <c r="Y6" s="35">
        <f>IF(Y7="",NA(),Y7)</f>
        <v>86.56</v>
      </c>
      <c r="Z6" s="35">
        <f t="shared" ref="Z6:AH6" si="4">IF(Z7="",NA(),Z7)</f>
        <v>88.08</v>
      </c>
      <c r="AA6" s="35">
        <f t="shared" si="4"/>
        <v>89.73</v>
      </c>
      <c r="AB6" s="35">
        <f t="shared" si="4"/>
        <v>39.729999999999997</v>
      </c>
      <c r="AC6" s="35">
        <f t="shared" si="4"/>
        <v>38.659999999999997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84.44</v>
      </c>
      <c r="BR6" s="35">
        <f t="shared" ref="BR6:BZ6" si="8">IF(BR7="",NA(),BR7)</f>
        <v>86.51</v>
      </c>
      <c r="BS6" s="35">
        <f t="shared" si="8"/>
        <v>50.5</v>
      </c>
      <c r="BT6" s="35">
        <f t="shared" si="8"/>
        <v>20.12</v>
      </c>
      <c r="BU6" s="35">
        <f t="shared" si="8"/>
        <v>19.84</v>
      </c>
      <c r="BV6" s="35">
        <f t="shared" si="8"/>
        <v>66.22</v>
      </c>
      <c r="BW6" s="35">
        <f t="shared" si="8"/>
        <v>69.87</v>
      </c>
      <c r="BX6" s="35">
        <f t="shared" si="8"/>
        <v>74.3</v>
      </c>
      <c r="BY6" s="35">
        <f t="shared" si="8"/>
        <v>72.260000000000005</v>
      </c>
      <c r="BZ6" s="35">
        <f t="shared" si="8"/>
        <v>71.84</v>
      </c>
      <c r="CA6" s="34" t="str">
        <f>IF(CA7="","",IF(CA7="-","【-】","【"&amp;SUBSTITUTE(TEXT(CA7,"#,##0.00"),"-","△")&amp;"】"))</f>
        <v>【74.17】</v>
      </c>
      <c r="CB6" s="35">
        <f>IF(CB7="",NA(),CB7)</f>
        <v>120.79</v>
      </c>
      <c r="CC6" s="35">
        <f t="shared" ref="CC6:CK6" si="9">IF(CC7="",NA(),CC7)</f>
        <v>100.15</v>
      </c>
      <c r="CD6" s="35">
        <f t="shared" si="9"/>
        <v>174.68</v>
      </c>
      <c r="CE6" s="35">
        <f t="shared" si="9"/>
        <v>442.6</v>
      </c>
      <c r="CF6" s="35">
        <f t="shared" si="9"/>
        <v>449.33</v>
      </c>
      <c r="CG6" s="35">
        <f t="shared" si="9"/>
        <v>246.72</v>
      </c>
      <c r="CH6" s="35">
        <f t="shared" si="9"/>
        <v>234.96</v>
      </c>
      <c r="CI6" s="35">
        <f t="shared" si="9"/>
        <v>221.81</v>
      </c>
      <c r="CJ6" s="35">
        <f t="shared" si="9"/>
        <v>230.02</v>
      </c>
      <c r="CK6" s="35">
        <f t="shared" si="9"/>
        <v>228.47</v>
      </c>
      <c r="CL6" s="34" t="str">
        <f>IF(CL7="","",IF(CL7="-","【-】","【"&amp;SUBSTITUTE(TEXT(CL7,"#,##0.00"),"-","△")&amp;"】"))</f>
        <v>【218.56】</v>
      </c>
      <c r="CM6" s="35">
        <f>IF(CM7="",NA(),CM7)</f>
        <v>40.5</v>
      </c>
      <c r="CN6" s="35">
        <f t="shared" ref="CN6:CV6" si="10">IF(CN7="",NA(),CN7)</f>
        <v>52.6</v>
      </c>
      <c r="CO6" s="35">
        <f t="shared" si="10"/>
        <v>51.6</v>
      </c>
      <c r="CP6" s="35">
        <f t="shared" si="10"/>
        <v>49.25</v>
      </c>
      <c r="CQ6" s="35">
        <f t="shared" si="10"/>
        <v>48.6</v>
      </c>
      <c r="CR6" s="35">
        <f t="shared" si="10"/>
        <v>41.35</v>
      </c>
      <c r="CS6" s="35">
        <f t="shared" si="10"/>
        <v>42.9</v>
      </c>
      <c r="CT6" s="35">
        <f t="shared" si="10"/>
        <v>43.36</v>
      </c>
      <c r="CU6" s="35">
        <f t="shared" si="10"/>
        <v>42.56</v>
      </c>
      <c r="CV6" s="35">
        <f t="shared" si="10"/>
        <v>42.47</v>
      </c>
      <c r="CW6" s="34" t="str">
        <f>IF(CW7="","",IF(CW7="-","【-】","【"&amp;SUBSTITUTE(TEXT(CW7,"#,##0.00"),"-","△")&amp;"】"))</f>
        <v>【42.86】</v>
      </c>
      <c r="CX6" s="35">
        <f>IF(CX7="",NA(),CX7)</f>
        <v>78.92</v>
      </c>
      <c r="CY6" s="35">
        <f t="shared" ref="CY6:DG6" si="11">IF(CY7="",NA(),CY7)</f>
        <v>80.83</v>
      </c>
      <c r="CZ6" s="35">
        <f t="shared" si="11"/>
        <v>82.09</v>
      </c>
      <c r="DA6" s="35">
        <f t="shared" si="11"/>
        <v>82.38</v>
      </c>
      <c r="DB6" s="35">
        <f t="shared" si="11"/>
        <v>81.97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104442</v>
      </c>
      <c r="D7" s="37">
        <v>47</v>
      </c>
      <c r="E7" s="37">
        <v>17</v>
      </c>
      <c r="F7" s="37">
        <v>4</v>
      </c>
      <c r="G7" s="37">
        <v>0</v>
      </c>
      <c r="H7" s="37" t="s">
        <v>100</v>
      </c>
      <c r="I7" s="37" t="s">
        <v>101</v>
      </c>
      <c r="J7" s="37" t="s">
        <v>102</v>
      </c>
      <c r="K7" s="37" t="s">
        <v>103</v>
      </c>
      <c r="L7" s="37" t="s">
        <v>104</v>
      </c>
      <c r="M7" s="37" t="s">
        <v>105</v>
      </c>
      <c r="N7" s="38" t="s">
        <v>106</v>
      </c>
      <c r="O7" s="38" t="s">
        <v>107</v>
      </c>
      <c r="P7" s="38">
        <v>89.06</v>
      </c>
      <c r="Q7" s="38">
        <v>96.39</v>
      </c>
      <c r="R7" s="38">
        <v>1760</v>
      </c>
      <c r="S7" s="38">
        <v>3264</v>
      </c>
      <c r="T7" s="38">
        <v>85.25</v>
      </c>
      <c r="U7" s="38">
        <v>38.29</v>
      </c>
      <c r="V7" s="38">
        <v>2907</v>
      </c>
      <c r="W7" s="38">
        <v>1.58</v>
      </c>
      <c r="X7" s="38">
        <v>1839.87</v>
      </c>
      <c r="Y7" s="38">
        <v>86.56</v>
      </c>
      <c r="Z7" s="38">
        <v>88.08</v>
      </c>
      <c r="AA7" s="38">
        <v>89.73</v>
      </c>
      <c r="AB7" s="38">
        <v>39.729999999999997</v>
      </c>
      <c r="AC7" s="38">
        <v>38.659999999999997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84.44</v>
      </c>
      <c r="BR7" s="38">
        <v>86.51</v>
      </c>
      <c r="BS7" s="38">
        <v>50.5</v>
      </c>
      <c r="BT7" s="38">
        <v>20.12</v>
      </c>
      <c r="BU7" s="38">
        <v>19.84</v>
      </c>
      <c r="BV7" s="38">
        <v>66.22</v>
      </c>
      <c r="BW7" s="38">
        <v>69.87</v>
      </c>
      <c r="BX7" s="38">
        <v>74.3</v>
      </c>
      <c r="BY7" s="38">
        <v>72.260000000000005</v>
      </c>
      <c r="BZ7" s="38">
        <v>71.84</v>
      </c>
      <c r="CA7" s="38">
        <v>74.17</v>
      </c>
      <c r="CB7" s="38">
        <v>120.79</v>
      </c>
      <c r="CC7" s="38">
        <v>100.15</v>
      </c>
      <c r="CD7" s="38">
        <v>174.68</v>
      </c>
      <c r="CE7" s="38">
        <v>442.6</v>
      </c>
      <c r="CF7" s="38">
        <v>449.33</v>
      </c>
      <c r="CG7" s="38">
        <v>246.72</v>
      </c>
      <c r="CH7" s="38">
        <v>234.96</v>
      </c>
      <c r="CI7" s="38">
        <v>221.81</v>
      </c>
      <c r="CJ7" s="38">
        <v>230.02</v>
      </c>
      <c r="CK7" s="38">
        <v>228.47</v>
      </c>
      <c r="CL7" s="38">
        <v>218.56</v>
      </c>
      <c r="CM7" s="38">
        <v>40.5</v>
      </c>
      <c r="CN7" s="38">
        <v>52.6</v>
      </c>
      <c r="CO7" s="38">
        <v>51.6</v>
      </c>
      <c r="CP7" s="38">
        <v>49.25</v>
      </c>
      <c r="CQ7" s="38">
        <v>48.6</v>
      </c>
      <c r="CR7" s="38">
        <v>41.35</v>
      </c>
      <c r="CS7" s="38">
        <v>42.9</v>
      </c>
      <c r="CT7" s="38">
        <v>43.36</v>
      </c>
      <c r="CU7" s="38">
        <v>42.56</v>
      </c>
      <c r="CV7" s="38">
        <v>42.47</v>
      </c>
      <c r="CW7" s="38">
        <v>42.86</v>
      </c>
      <c r="CX7" s="38">
        <v>78.92</v>
      </c>
      <c r="CY7" s="38">
        <v>80.83</v>
      </c>
      <c r="CZ7" s="38">
        <v>82.09</v>
      </c>
      <c r="DA7" s="38">
        <v>82.38</v>
      </c>
      <c r="DB7" s="38">
        <v>81.97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50</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113</v>
      </c>
    </row>
    <row r="12" spans="1:145" x14ac:dyDescent="0.2">
      <c r="B12">
        <v>1</v>
      </c>
      <c r="C12">
        <v>1</v>
      </c>
      <c r="D12">
        <v>1</v>
      </c>
      <c r="E12">
        <v>1</v>
      </c>
      <c r="F12">
        <v>1</v>
      </c>
      <c r="G12" t="s">
        <v>114</v>
      </c>
    </row>
    <row r="13" spans="1:145" x14ac:dyDescent="0.2">
      <c r="B13" t="s">
        <v>115</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2021-01-29T00:14:24Z</cp:lastPrinted>
  <dcterms:created xsi:type="dcterms:W3CDTF">2020-12-04T02:54:06Z</dcterms:created>
  <dcterms:modified xsi:type="dcterms:W3CDTF">2021-01-29T00:14:25Z</dcterms:modified>
  <cp:category/>
</cp:coreProperties>
</file>