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S-sichousonka02\地方債係\210-公営企業決算調査\02公営企業決算（法適用・全体とりまとめ）\R02(R01調査)\50_経営比較分析表\03 各団体回答\08○渋川市\"/>
    </mc:Choice>
  </mc:AlternateContent>
  <xr:revisionPtr revIDLastSave="0" documentId="13_ncr:1_{3484DAA4-6321-4C2F-85DC-8E02EE524090}" xr6:coauthVersionLast="36" xr6:coauthVersionMax="36" xr10:uidLastSave="{00000000-0000-0000-0000-000000000000}"/>
  <workbookProtection workbookAlgorithmName="SHA-512" workbookHashValue="5NQzTLv4gcf85hmsz0kOdpIwflJX8XVnrQ5MyEDlbCdW2QMEUyizPQGdGjZ11NWAQ3ZV0adbhN2GNaPwHUFyiA==" workbookSaltValue="Cy+pL79CLdi5QOj1N5iPBA==" workbookSpinCount="100000" lockStructure="1"/>
  <bookViews>
    <workbookView xWindow="0" yWindow="0" windowWidth="15360" windowHeight="7632" xr2:uid="{00000000-000D-0000-FFFF-FFFF00000000}"/>
  </bookViews>
  <sheets>
    <sheet name="法非適用_下水道事業" sheetId="4" r:id="rId1"/>
    <sheet name="データ" sheetId="5" state="hidden" r:id="rId2"/>
  </sheets>
  <calcPr calcId="191029"/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O86" i="4" s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6" i="4"/>
  <c r="J86" i="4"/>
  <c r="I86" i="4"/>
  <c r="H86" i="4"/>
  <c r="E86" i="4"/>
  <c r="AT10" i="4"/>
  <c r="AL10" i="4"/>
  <c r="AD10" i="4"/>
  <c r="I10" i="4"/>
  <c r="B10" i="4"/>
  <c r="BB8" i="4"/>
  <c r="AT8" i="4"/>
  <c r="AL8" i="4"/>
  <c r="AD8" i="4"/>
  <c r="P8" i="4"/>
  <c r="I8" i="4"/>
</calcChain>
</file>

<file path=xl/sharedStrings.xml><?xml version="1.0" encoding="utf-8"?>
<sst xmlns="http://schemas.openxmlformats.org/spreadsheetml/2006/main" count="236" uniqueCount="116">
  <si>
    <t>⑤経費回収率(％)</t>
  </si>
  <si>
    <t>類似団体区分</t>
    <rPh sb="4" eb="6">
      <t>クブン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</si>
  <si>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</si>
  <si>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</si>
  <si>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経営比較分析表（令和元年度決算）</t>
    <rPh sb="8" eb="10">
      <t>レイワ</t>
    </rPh>
    <rPh sb="10" eb="12">
      <t>ガンネン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</si>
  <si>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</si>
  <si>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</si>
  <si>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</si>
  <si>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</si>
  <si>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</si>
  <si>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</si>
  <si>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</si>
  <si>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</si>
  <si>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</si>
  <si>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特定環境保全公共下水道</t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</si>
  <si>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</si>
  <si>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</si>
  <si>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</si>
  <si>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</si>
  <si>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</si>
  <si>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</si>
  <si>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</si>
  <si>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自己資本構成比率(％)</t>
  </si>
  <si>
    <t>普及率(％)</t>
  </si>
  <si>
    <t>①収益的収支比率(％)</t>
    <rPh sb="1" eb="4">
      <t>シュウエキテキ</t>
    </rPh>
    <phoneticPr fontId="1"/>
  </si>
  <si>
    <t>施設CD</t>
    <rPh sb="0" eb="2">
      <t>シセツ</t>
    </rPh>
    <phoneticPr fontId="1"/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</si>
  <si>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</si>
  <si>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</si>
  <si>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</si>
  <si>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①収益的収支比率
　H28年度から4年連続で上昇しているが、100％未満であり赤字経営が続いている。
　料金収入は利用者の増加により約7.6%増加（R1/H27）、汚水処理費は維持管理費の増加により約8.0%増加（同）し、一般会計繰入金に依存している。
④企業債残高対事業規模比率
　R1年度は、類似団体平均値を下回った。
　施設整備を推進していることから、地方債現在高は借入の増加により約8.7%増加（R1/H27）、料金収入は利用者の増加により約7.6%増加（同）しており、一般会計繰入金に依存している。
⑤経費回収率
　H27年度から4年連続で70%台で推移しているが、H29年度からは類似団体平均値を下回っている。
　施設整備を推進していることから、料金収入は利用者の増加により約7.6%増加（R1/H27）、汚水処理費は維持管理費の増加により約8.0%増加（同）しており、横ばい傾向にあり、一般会計繰入金に依存している。
⑥汚水処理原価
　H27年度から5年連続で類似団体平均値を下回る150円台であり、H28年度からは150.00円で推移している。
　汚水処理費は維持管理費の増加により約8.0%増加（R1/H27）、年間有収水量は利用者の増加により約9.0%増加（同）しており、今後も同額程度での推移が予想される。
⑦施設利用率
　R1年度は、H30年度よりも利用者の増加により、上昇した。5年連続で類似団体平均値を上回っている。
　施設整備を推進していることから、晴天時一日平均処理水量は、利用者の増加により約5.0%増加（R1/H30）しており、今後も同率程度での推移が予想される。
⑧水洗化率
　類似団体平均値をH27年度から5年連続で下回っているが、上昇傾向にある。
　施設整備を推進していることから、現在水洗便所設置済人口は約17.9%増加（R1/H27)、現在処理区域内人口は約7.9%増加（同）しており、今後も上昇が予想される。
※R1年度は、R2.4.1付地方公営企業法適用に伴う打切決算となっている。</t>
    <rPh sb="127" eb="130">
      <t>キギョウサイ</t>
    </rPh>
    <rPh sb="130" eb="132">
      <t>ザンダカ</t>
    </rPh>
    <rPh sb="132" eb="139">
      <t>タイジギョウキボヒリツ</t>
    </rPh>
    <rPh sb="254" eb="256">
      <t>ケイヒ</t>
    </rPh>
    <rPh sb="256" eb="259">
      <t>カイシュウリツ</t>
    </rPh>
    <rPh sb="416" eb="418">
      <t>ショリ</t>
    </rPh>
    <rPh sb="418" eb="420">
      <t>ゲンカ</t>
    </rPh>
    <rPh sb="564" eb="567">
      <t>リヨウリョウ</t>
    </rPh>
    <rPh sb="570" eb="571">
      <t>リツ</t>
    </rPh>
    <rPh sb="701" eb="702">
      <t>リツ</t>
    </rPh>
    <rPh sb="842" eb="843">
      <t>ツ</t>
    </rPh>
    <phoneticPr fontId="1"/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</si>
  <si>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</si>
  <si>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</si>
  <si>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年度</t>
    <rPh sb="0" eb="2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</si>
  <si>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</si>
  <si>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</si>
  <si>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－</t>
  </si>
  <si>
    <t>2①</t>
  </si>
  <si>
    <t>類似団体平均値（平均値）</t>
  </si>
  <si>
    <t>【】</t>
  </si>
  <si>
    <t>令和元年度全国平均</t>
    <rPh sb="0" eb="2">
      <t>レイワ</t>
    </rPh>
    <rPh sb="2" eb="4">
      <t>ガンネン</t>
    </rPh>
    <phoneticPr fontId="1"/>
  </si>
  <si>
    <t>-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</si>
  <si>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</si>
  <si>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</si>
  <si>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</si>
  <si>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</si>
  <si>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</si>
  <si>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</si>
  <si>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</si>
  <si>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</si>
  <si>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</si>
  <si>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</si>
  <si>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</si>
  <si>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</si>
  <si>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</si>
  <si>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</si>
  <si>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</si>
  <si>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</si>
  <si>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</si>
  <si>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</si>
  <si>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</si>
  <si>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</si>
  <si>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</si>
  <si>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</si>
  <si>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</si>
  <si>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</si>
  <si>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</si>
  <si>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</si>
  <si>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</si>
  <si>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</si>
  <si>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</si>
  <si>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</si>
  <si>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</si>
  <si>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</si>
  <si>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</si>
  <si>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</si>
  <si>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</si>
  <si>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</si>
  <si>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</si>
  <si>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</si>
  <si>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</si>
  <si>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</si>
  <si>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</si>
  <si>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</si>
  <si>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</si>
  <si>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</si>
  <si>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</si>
  <si>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</si>
  <si>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</si>
  <si>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</si>
  <si>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</si>
  <si>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</si>
  <si>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</si>
  <si>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</si>
  <si>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</si>
  <si>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</si>
  <si>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</si>
  <si>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</si>
  <si>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</si>
  <si>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群馬県　渋川市</t>
  </si>
  <si>
    <t>法非適用</t>
  </si>
  <si>
    <t>下水道事業</t>
  </si>
  <si>
    <t>D2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</si>
  <si>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</si>
  <si>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</si>
  <si>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</si>
  <si>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</si>
  <si>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</si>
  <si>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</si>
  <si>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</si>
  <si>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</si>
  <si>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</si>
  <si>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"H"yy</t>
  </si>
  <si>
    <t>"R"dd</t>
  </si>
  <si>
    <t>←書式設定</t>
    <rPh sb="1" eb="3">
      <t>ショシキ</t>
    </rPh>
    <rPh sb="3" eb="5">
      <t>セッテイ</t>
    </rPh>
    <phoneticPr fontId="1"/>
  </si>
  <si>
    <t>　老朽化を示す指標はなく、最古施設が平成6年度供用開始であり更新時期とはなっていないが、維持管理費削減や更新計画の策定に着手する必要がある。</t>
  </si>
  <si>
    <t>　平成3年度に事業着手し、平成6年度に供用開始した事業で、旧市地域（渋川地区）において進捗中の事業である。
　生活排水処理施設整備計画策定マニュアル（環境省）によれば、施設の使用実績は、処理場土木構築物は50～70年、処理場機械電気設備は15～35年、管路施設は50～120年程度と記載がある。最古施設が平成6年度供用開始であり、更新時期とはなっていないが、維持管理費削減や更新計画の策定に着手する必要がある。
　下水道使用料では維持管理費が賄えていないことから、早晩、改定が必要な時期となっている。
　少子高齢化、人口減少、高齢単身世帯の増加により、区域見直し以外の接続数の増加は見込めないことから、新興住宅地区などの区域見直しが必要である。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</si>
</sst>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H&quot;yy"/>
    <numFmt numFmtId="177" formatCode="&quot;R&quot;dd"/>
    <numFmt numFmtId="178" formatCode="#,##0.00;&quot;△&quot;#,##0.00"/>
    <numFmt numFmtId="179" formatCode="#,##0.00;&quot;△&quot;#,##0.00;&quot;-&quot;"/>
    <numFmt numFmtId="180" formatCode="#,##0;&quot;△&quot;#,##0"/>
    <numFmt numFmtId="181" formatCode="0.00_);[Red]\(0.00\)"/>
  </numFmts>
  <fonts count="16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6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8" fontId="0" fillId="5" borderId="2" xfId="1" applyNumberFormat="1" applyFont="1" applyFill="1" applyBorder="1" applyAlignment="1">
      <alignment vertical="center" shrinkToFit="1"/>
    </xf>
    <xf numFmtId="178" fontId="0" fillId="0" borderId="2" xfId="1" applyNumberFormat="1" applyFont="1" applyBorder="1" applyAlignment="1">
      <alignment vertical="center" shrinkToFit="1"/>
    </xf>
    <xf numFmtId="181" fontId="0" fillId="0" borderId="0" xfId="0" applyNumberFormat="1">
      <alignment vertical="center"/>
    </xf>
    <xf numFmtId="0" fontId="6" fillId="0" borderId="0" xfId="0" applyFont="1">
      <alignment vertical="center"/>
    </xf>
    <xf numFmtId="179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2" xfId="0" applyNumberFormat="1" applyFont="1" applyBorder="1" applyAlignment="1" applyProtection="1">
      <alignment horizontal="center" vertical="center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0" borderId="0" xfId="0" applyFont="1" applyBorder="1" applyAlignment="1" applyProtection="1">
      <alignment horizontal="left" vertical="top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2" fillId="0" borderId="5" xfId="0" applyFont="1" applyBorder="1" applyAlignment="1" applyProtection="1">
      <alignment horizontal="left" vertical="top" wrapText="1"/>
      <protection locked="0"/>
    </xf>
    <xf numFmtId="0" fontId="12" fillId="0" borderId="1" xfId="0" applyFont="1" applyBorder="1" applyAlignment="1" applyProtection="1">
      <alignment horizontal="left" vertical="top" wrapText="1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2F-4EE5-99D3-CE1FEE25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F-4EE5-99D3-CE1FEE253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91.58</c:v>
                </c:pt>
                <c:pt idx="1">
                  <c:v>60</c:v>
                </c:pt>
                <c:pt idx="2">
                  <c:v>61.68</c:v>
                </c:pt>
                <c:pt idx="3">
                  <c:v>62.37</c:v>
                </c:pt>
                <c:pt idx="4">
                  <c:v>65.48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7-4739-92E5-65792E9C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7-4739-92E5-65792E9C9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67.849999999999994</c:v>
                </c:pt>
                <c:pt idx="1">
                  <c:v>68.239999999999995</c:v>
                </c:pt>
                <c:pt idx="2">
                  <c:v>70.22</c:v>
                </c:pt>
                <c:pt idx="3">
                  <c:v>72.430000000000007</c:v>
                </c:pt>
                <c:pt idx="4">
                  <c:v>74.17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2-4BC5-8965-56DB16ADD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2-4BC5-8965-56DB16ADD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66.790000000000006</c:v>
                </c:pt>
                <c:pt idx="1">
                  <c:v>73.099999999999994</c:v>
                </c:pt>
                <c:pt idx="2">
                  <c:v>73.72</c:v>
                </c:pt>
                <c:pt idx="3">
                  <c:v>76.400000000000006</c:v>
                </c:pt>
                <c:pt idx="4">
                  <c:v>81.650000000000006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64-4477-9AC3-D55B1319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64-4477-9AC3-D55B13190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1-4191-899C-DEA52F70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1-4191-899C-DEA52F70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3A-469C-BFC2-517FFCC22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3A-469C-BFC2-517FFCC22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4-472F-AEA0-70F48B5C5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4-472F-AEA0-70F48B5C5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E-478C-9DEC-8014FD5F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FE-478C-9DEC-8014FD5F0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1607.71</c:v>
                </c:pt>
                <c:pt idx="1">
                  <c:v>1180.3800000000001</c:v>
                </c:pt>
                <c:pt idx="2">
                  <c:v>1361.94</c:v>
                </c:pt>
                <c:pt idx="3">
                  <c:v>1178.55</c:v>
                </c:pt>
                <c:pt idx="4">
                  <c:v>926.06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9-414B-9BA3-472923658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9-414B-9BA3-472923658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71.14</c:v>
                </c:pt>
                <c:pt idx="1">
                  <c:v>71.099999999999994</c:v>
                </c:pt>
                <c:pt idx="2">
                  <c:v>70.98</c:v>
                </c:pt>
                <c:pt idx="3">
                  <c:v>70.98</c:v>
                </c:pt>
                <c:pt idx="4">
                  <c:v>70.89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46-4DC3-B646-7F02D6C38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46-4DC3-B646-7F02D6C38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151.36000000000001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9-4D87-BCB5-3D4BC807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9-4D87-BCB5-3D4BC8073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【1,218.70】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【84.20】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【42.86】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【218.56】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【74.17】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86"/>
  <sheetViews>
    <sheetView showGridLines="0" tabSelected="1" zoomScaleNormal="100" workbookViewId="0"/>
  </sheetViews>
  <sheetFormatPr defaultColWidth="2.6640625" defaultRowHeight="13.2" x14ac:dyDescent="0.2"/>
  <cols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5" t="s">
        <v>4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</row>
    <row r="3" spans="1:78" ht="9.75" customHeight="1" x14ac:dyDescent="0.2">
      <c r="A3" s="2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</row>
    <row r="4" spans="1:78" ht="9.75" customHeight="1" x14ac:dyDescent="0.2">
      <c r="A4" s="2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3" t="str">
        <f>データ!H6</f>
        <v>群馬県　渋川市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4" t="s">
        <v>9</v>
      </c>
      <c r="C7" s="44"/>
      <c r="D7" s="44"/>
      <c r="E7" s="44"/>
      <c r="F7" s="44"/>
      <c r="G7" s="44"/>
      <c r="H7" s="44"/>
      <c r="I7" s="44" t="s">
        <v>16</v>
      </c>
      <c r="J7" s="44"/>
      <c r="K7" s="44"/>
      <c r="L7" s="44"/>
      <c r="M7" s="44"/>
      <c r="N7" s="44"/>
      <c r="O7" s="44"/>
      <c r="P7" s="44" t="s">
        <v>8</v>
      </c>
      <c r="Q7" s="44"/>
      <c r="R7" s="44"/>
      <c r="S7" s="44"/>
      <c r="T7" s="44"/>
      <c r="U7" s="44"/>
      <c r="V7" s="44"/>
      <c r="W7" s="44" t="s">
        <v>1</v>
      </c>
      <c r="X7" s="44"/>
      <c r="Y7" s="44"/>
      <c r="Z7" s="44"/>
      <c r="AA7" s="44"/>
      <c r="AB7" s="44"/>
      <c r="AC7" s="44"/>
      <c r="AD7" s="44" t="s">
        <v>7</v>
      </c>
      <c r="AE7" s="44"/>
      <c r="AF7" s="44"/>
      <c r="AG7" s="44"/>
      <c r="AH7" s="44"/>
      <c r="AI7" s="44"/>
      <c r="AJ7" s="44"/>
      <c r="AK7" s="3"/>
      <c r="AL7" s="44" t="s">
        <v>17</v>
      </c>
      <c r="AM7" s="44"/>
      <c r="AN7" s="44"/>
      <c r="AO7" s="44"/>
      <c r="AP7" s="44"/>
      <c r="AQ7" s="44"/>
      <c r="AR7" s="44"/>
      <c r="AS7" s="44"/>
      <c r="AT7" s="44" t="s">
        <v>13</v>
      </c>
      <c r="AU7" s="44"/>
      <c r="AV7" s="44"/>
      <c r="AW7" s="44"/>
      <c r="AX7" s="44"/>
      <c r="AY7" s="44"/>
      <c r="AZ7" s="44"/>
      <c r="BA7" s="44"/>
      <c r="BB7" s="44" t="s">
        <v>18</v>
      </c>
      <c r="BC7" s="44"/>
      <c r="BD7" s="44"/>
      <c r="BE7" s="44"/>
      <c r="BF7" s="44"/>
      <c r="BG7" s="44"/>
      <c r="BH7" s="44"/>
      <c r="BI7" s="44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2">
      <c r="A8" s="2"/>
      <c r="B8" s="45" t="str">
        <f>データ!I6</f>
        <v>法非適用</v>
      </c>
      <c r="C8" s="45"/>
      <c r="D8" s="45"/>
      <c r="E8" s="45"/>
      <c r="F8" s="45"/>
      <c r="G8" s="45"/>
      <c r="H8" s="45"/>
      <c r="I8" s="45" t="str">
        <f>データ!J6</f>
        <v>下水道事業</v>
      </c>
      <c r="J8" s="45"/>
      <c r="K8" s="45"/>
      <c r="L8" s="45"/>
      <c r="M8" s="45"/>
      <c r="N8" s="45"/>
      <c r="O8" s="45"/>
      <c r="P8" s="45" t="str">
        <f>データ!K6</f>
        <v>特定環境保全公共下水道</v>
      </c>
      <c r="Q8" s="45"/>
      <c r="R8" s="45"/>
      <c r="S8" s="45"/>
      <c r="T8" s="45"/>
      <c r="U8" s="45"/>
      <c r="V8" s="45"/>
      <c r="W8" s="45" t="str">
        <f>データ!L6</f>
        <v>D2</v>
      </c>
      <c r="X8" s="45"/>
      <c r="Y8" s="45"/>
      <c r="Z8" s="45"/>
      <c r="AA8" s="45"/>
      <c r="AB8" s="45"/>
      <c r="AC8" s="45"/>
      <c r="AD8" s="46" t="str">
        <f>データ!$M$6</f>
        <v>非設置</v>
      </c>
      <c r="AE8" s="46"/>
      <c r="AF8" s="46"/>
      <c r="AG8" s="46"/>
      <c r="AH8" s="46"/>
      <c r="AI8" s="46"/>
      <c r="AJ8" s="46"/>
      <c r="AK8" s="3"/>
      <c r="AL8" s="47">
        <f>データ!S6</f>
        <v>76853</v>
      </c>
      <c r="AM8" s="47"/>
      <c r="AN8" s="47"/>
      <c r="AO8" s="47"/>
      <c r="AP8" s="47"/>
      <c r="AQ8" s="47"/>
      <c r="AR8" s="47"/>
      <c r="AS8" s="47"/>
      <c r="AT8" s="48">
        <f>データ!T6</f>
        <v>240.27</v>
      </c>
      <c r="AU8" s="48"/>
      <c r="AV8" s="48"/>
      <c r="AW8" s="48"/>
      <c r="AX8" s="48"/>
      <c r="AY8" s="48"/>
      <c r="AZ8" s="48"/>
      <c r="BA8" s="48"/>
      <c r="BB8" s="48">
        <f>データ!U6</f>
        <v>319.86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15</v>
      </c>
      <c r="BM8" s="50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2">
      <c r="A9" s="2"/>
      <c r="B9" s="44" t="s">
        <v>3</v>
      </c>
      <c r="C9" s="44"/>
      <c r="D9" s="44"/>
      <c r="E9" s="44"/>
      <c r="F9" s="44"/>
      <c r="G9" s="44"/>
      <c r="H9" s="44"/>
      <c r="I9" s="44" t="s">
        <v>22</v>
      </c>
      <c r="J9" s="44"/>
      <c r="K9" s="44"/>
      <c r="L9" s="44"/>
      <c r="M9" s="44"/>
      <c r="N9" s="44"/>
      <c r="O9" s="44"/>
      <c r="P9" s="44" t="s">
        <v>23</v>
      </c>
      <c r="Q9" s="44"/>
      <c r="R9" s="44"/>
      <c r="S9" s="44"/>
      <c r="T9" s="44"/>
      <c r="U9" s="44"/>
      <c r="V9" s="44"/>
      <c r="W9" s="44" t="s">
        <v>26</v>
      </c>
      <c r="X9" s="44"/>
      <c r="Y9" s="44"/>
      <c r="Z9" s="44"/>
      <c r="AA9" s="44"/>
      <c r="AB9" s="44"/>
      <c r="AC9" s="44"/>
      <c r="AD9" s="44" t="s">
        <v>2</v>
      </c>
      <c r="AE9" s="44"/>
      <c r="AF9" s="44"/>
      <c r="AG9" s="44"/>
      <c r="AH9" s="44"/>
      <c r="AI9" s="44"/>
      <c r="AJ9" s="44"/>
      <c r="AK9" s="3"/>
      <c r="AL9" s="44" t="s">
        <v>30</v>
      </c>
      <c r="AM9" s="44"/>
      <c r="AN9" s="44"/>
      <c r="AO9" s="44"/>
      <c r="AP9" s="44"/>
      <c r="AQ9" s="44"/>
      <c r="AR9" s="44"/>
      <c r="AS9" s="44"/>
      <c r="AT9" s="44" t="s">
        <v>31</v>
      </c>
      <c r="AU9" s="44"/>
      <c r="AV9" s="44"/>
      <c r="AW9" s="44"/>
      <c r="AX9" s="44"/>
      <c r="AY9" s="44"/>
      <c r="AZ9" s="44"/>
      <c r="BA9" s="44"/>
      <c r="BB9" s="44" t="s">
        <v>34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35</v>
      </c>
      <c r="BM9" s="52"/>
      <c r="BN9" s="18" t="s">
        <v>37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2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 t="str">
        <f>データ!O6</f>
        <v>該当数値なし</v>
      </c>
      <c r="J10" s="48"/>
      <c r="K10" s="48"/>
      <c r="L10" s="48"/>
      <c r="M10" s="48"/>
      <c r="N10" s="48"/>
      <c r="O10" s="48"/>
      <c r="P10" s="48">
        <f>データ!P6</f>
        <v>15.41</v>
      </c>
      <c r="Q10" s="48"/>
      <c r="R10" s="48"/>
      <c r="S10" s="48"/>
      <c r="T10" s="48"/>
      <c r="U10" s="48"/>
      <c r="V10" s="48"/>
      <c r="W10" s="48">
        <f>データ!Q6</f>
        <v>100</v>
      </c>
      <c r="X10" s="48"/>
      <c r="Y10" s="48"/>
      <c r="Z10" s="48"/>
      <c r="AA10" s="48"/>
      <c r="AB10" s="48"/>
      <c r="AC10" s="48"/>
      <c r="AD10" s="47">
        <f>データ!R6</f>
        <v>2013</v>
      </c>
      <c r="AE10" s="47"/>
      <c r="AF10" s="47"/>
      <c r="AG10" s="47"/>
      <c r="AH10" s="47"/>
      <c r="AI10" s="47"/>
      <c r="AJ10" s="47"/>
      <c r="AK10" s="2"/>
      <c r="AL10" s="47">
        <f>データ!V6</f>
        <v>11779</v>
      </c>
      <c r="AM10" s="47"/>
      <c r="AN10" s="47"/>
      <c r="AO10" s="47"/>
      <c r="AP10" s="47"/>
      <c r="AQ10" s="47"/>
      <c r="AR10" s="47"/>
      <c r="AS10" s="47"/>
      <c r="AT10" s="48">
        <f>データ!W6</f>
        <v>5.04</v>
      </c>
      <c r="AU10" s="48"/>
      <c r="AV10" s="48"/>
      <c r="AW10" s="48"/>
      <c r="AX10" s="48"/>
      <c r="AY10" s="48"/>
      <c r="AZ10" s="48"/>
      <c r="BA10" s="48"/>
      <c r="BB10" s="48">
        <f>データ!X6</f>
        <v>2337.1</v>
      </c>
      <c r="BC10" s="48"/>
      <c r="BD10" s="48"/>
      <c r="BE10" s="48"/>
      <c r="BF10" s="48"/>
      <c r="BG10" s="48"/>
      <c r="BH10" s="48"/>
      <c r="BI10" s="48"/>
      <c r="BJ10" s="2"/>
      <c r="BK10" s="2"/>
      <c r="BL10" s="53" t="s">
        <v>38</v>
      </c>
      <c r="BM10" s="54"/>
      <c r="BN10" s="19" t="s">
        <v>39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41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2">
      <c r="A14" s="2"/>
      <c r="B14" s="58" t="s">
        <v>28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42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2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2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70" t="s">
        <v>29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2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2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2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2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2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2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2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2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2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2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2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2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2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2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2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2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2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2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2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2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2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2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2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2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2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2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2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2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4" t="s">
        <v>44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2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2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76" t="s">
        <v>114</v>
      </c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8"/>
    </row>
    <row r="48" spans="1:78" ht="13.5" customHeight="1" x14ac:dyDescent="0.2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76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8"/>
    </row>
    <row r="49" spans="1:78" ht="13.5" customHeight="1" x14ac:dyDescent="0.2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76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8"/>
    </row>
    <row r="50" spans="1:78" ht="13.5" customHeight="1" x14ac:dyDescent="0.2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76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8"/>
    </row>
    <row r="51" spans="1:78" ht="13.5" customHeight="1" x14ac:dyDescent="0.2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76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8"/>
    </row>
    <row r="52" spans="1:78" ht="13.5" customHeight="1" x14ac:dyDescent="0.2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76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8"/>
    </row>
    <row r="53" spans="1:78" ht="13.5" customHeight="1" x14ac:dyDescent="0.2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76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8"/>
    </row>
    <row r="54" spans="1:78" ht="13.5" customHeight="1" x14ac:dyDescent="0.2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76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8"/>
    </row>
    <row r="55" spans="1:78" ht="13.5" customHeight="1" x14ac:dyDescent="0.2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76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8"/>
    </row>
    <row r="56" spans="1:78" ht="13.5" customHeight="1" x14ac:dyDescent="0.2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76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8"/>
    </row>
    <row r="57" spans="1:78" ht="13.5" customHeight="1" x14ac:dyDescent="0.2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76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8"/>
    </row>
    <row r="58" spans="1:78" ht="13.5" customHeight="1" x14ac:dyDescent="0.2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76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8"/>
    </row>
    <row r="59" spans="1:78" ht="13.5" customHeight="1" x14ac:dyDescent="0.2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76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8"/>
    </row>
    <row r="60" spans="1:78" ht="13.5" customHeight="1" x14ac:dyDescent="0.2">
      <c r="A60" s="2"/>
      <c r="B60" s="61" t="s">
        <v>12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6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8"/>
    </row>
    <row r="61" spans="1:78" ht="13.5" customHeight="1" x14ac:dyDescent="0.2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6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8"/>
    </row>
    <row r="62" spans="1:78" ht="13.5" customHeight="1" x14ac:dyDescent="0.2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76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8"/>
    </row>
    <row r="63" spans="1:78" ht="13.5" customHeight="1" x14ac:dyDescent="0.2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2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4" t="s">
        <v>11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2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2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76" t="s">
        <v>115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2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2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2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2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2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2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2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2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2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2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2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2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2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2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2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2">
      <c r="C83" s="2" t="s">
        <v>45</v>
      </c>
    </row>
    <row r="84" spans="1:78" x14ac:dyDescent="0.2">
      <c r="C84" s="2"/>
    </row>
    <row r="85" spans="1:78" hidden="1" x14ac:dyDescent="0.2">
      <c r="B85" s="6" t="s">
        <v>46</v>
      </c>
      <c r="C85" s="6"/>
      <c r="D85" s="6"/>
      <c r="E85" s="6" t="s">
        <v>48</v>
      </c>
      <c r="F85" s="6" t="s">
        <v>49</v>
      </c>
      <c r="G85" s="6" t="s">
        <v>50</v>
      </c>
      <c r="H85" s="6" t="s">
        <v>43</v>
      </c>
      <c r="I85" s="6" t="s">
        <v>10</v>
      </c>
      <c r="J85" s="6" t="s">
        <v>51</v>
      </c>
      <c r="K85" s="6" t="s">
        <v>52</v>
      </c>
      <c r="L85" s="6" t="s">
        <v>33</v>
      </c>
      <c r="M85" s="6" t="s">
        <v>36</v>
      </c>
      <c r="N85" s="6" t="s">
        <v>53</v>
      </c>
      <c r="O85" s="6" t="s">
        <v>55</v>
      </c>
    </row>
    <row r="86" spans="1:78" hidden="1" x14ac:dyDescent="0.2">
      <c r="B86" s="6"/>
      <c r="C86" s="6"/>
      <c r="D86" s="6"/>
      <c r="E86" s="6" t="str">
        <f>データ!AI6</f>
        <v/>
      </c>
      <c r="F86" s="6" t="s">
        <v>40</v>
      </c>
      <c r="G86" s="6" t="s">
        <v>40</v>
      </c>
      <c r="H86" s="6" t="str">
        <f>データ!BP6</f>
        <v>【1,218.70】</v>
      </c>
      <c r="I86" s="6" t="str">
        <f>データ!CA6</f>
        <v>【74.17】</v>
      </c>
      <c r="J86" s="6" t="str">
        <f>データ!CL6</f>
        <v>【218.56】</v>
      </c>
      <c r="K86" s="6" t="str">
        <f>データ!CW6</f>
        <v>【42.86】</v>
      </c>
      <c r="L86" s="6" t="str">
        <f>データ!DH6</f>
        <v>【84.20】</v>
      </c>
      <c r="M86" s="6" t="s">
        <v>40</v>
      </c>
      <c r="N86" s="6" t="s">
        <v>40</v>
      </c>
      <c r="O86" s="6" t="str">
        <f>データ!EO6</f>
        <v>【0.28】</v>
      </c>
    </row>
  </sheetData>
  <sheetProtection algorithmName="SHA-512" hashValue="ZP8jCRSZx8uJWo1EBsxvUsXWjz275Q7Ij9wKdwFOKE29pTs18ITLaAEw2z1N41HrESMmUs4oceQCzLtgBDrcpw==" saltValue="oslgT8hurwkZM29pzV8p0A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56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I1" s="41">
        <v>1</v>
      </c>
      <c r="DJ1" s="41">
        <v>1</v>
      </c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/>
      <c r="DT1" s="41">
        <v>1</v>
      </c>
      <c r="DU1" s="41">
        <v>1</v>
      </c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/>
      <c r="EE1" s="41">
        <v>1</v>
      </c>
      <c r="EF1" s="41">
        <v>1</v>
      </c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/>
    </row>
    <row r="2" spans="1:145" x14ac:dyDescent="0.2">
      <c r="A2" s="28" t="s">
        <v>58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2">
      <c r="A3" s="28" t="s">
        <v>20</v>
      </c>
      <c r="B3" s="30" t="s">
        <v>32</v>
      </c>
      <c r="C3" s="30" t="s">
        <v>60</v>
      </c>
      <c r="D3" s="30" t="s">
        <v>61</v>
      </c>
      <c r="E3" s="30" t="s">
        <v>6</v>
      </c>
      <c r="F3" s="30" t="s">
        <v>5</v>
      </c>
      <c r="G3" s="30" t="s">
        <v>25</v>
      </c>
      <c r="H3" s="84" t="s">
        <v>57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82" t="s">
        <v>54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12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5" x14ac:dyDescent="0.2">
      <c r="A4" s="28" t="s">
        <v>62</v>
      </c>
      <c r="B4" s="31"/>
      <c r="C4" s="31"/>
      <c r="D4" s="31"/>
      <c r="E4" s="31"/>
      <c r="F4" s="31"/>
      <c r="G4" s="3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24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47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27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64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0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63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66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67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68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69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70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5" x14ac:dyDescent="0.2">
      <c r="A5" s="28" t="s">
        <v>71</v>
      </c>
      <c r="B5" s="32"/>
      <c r="C5" s="32"/>
      <c r="D5" s="32"/>
      <c r="E5" s="32"/>
      <c r="F5" s="32"/>
      <c r="G5" s="32"/>
      <c r="H5" s="37" t="s">
        <v>59</v>
      </c>
      <c r="I5" s="37" t="s">
        <v>72</v>
      </c>
      <c r="J5" s="37" t="s">
        <v>73</v>
      </c>
      <c r="K5" s="37" t="s">
        <v>74</v>
      </c>
      <c r="L5" s="37" t="s">
        <v>75</v>
      </c>
      <c r="M5" s="37" t="s">
        <v>7</v>
      </c>
      <c r="N5" s="37" t="s">
        <v>76</v>
      </c>
      <c r="O5" s="37" t="s">
        <v>77</v>
      </c>
      <c r="P5" s="37" t="s">
        <v>78</v>
      </c>
      <c r="Q5" s="37" t="s">
        <v>79</v>
      </c>
      <c r="R5" s="37" t="s">
        <v>80</v>
      </c>
      <c r="S5" s="37" t="s">
        <v>81</v>
      </c>
      <c r="T5" s="37" t="s">
        <v>82</v>
      </c>
      <c r="U5" s="37" t="s">
        <v>65</v>
      </c>
      <c r="V5" s="37" t="s">
        <v>83</v>
      </c>
      <c r="W5" s="37" t="s">
        <v>84</v>
      </c>
      <c r="X5" s="37" t="s">
        <v>85</v>
      </c>
      <c r="Y5" s="37" t="s">
        <v>86</v>
      </c>
      <c r="Z5" s="37" t="s">
        <v>87</v>
      </c>
      <c r="AA5" s="37" t="s">
        <v>88</v>
      </c>
      <c r="AB5" s="37" t="s">
        <v>89</v>
      </c>
      <c r="AC5" s="37" t="s">
        <v>90</v>
      </c>
      <c r="AD5" s="37" t="s">
        <v>92</v>
      </c>
      <c r="AE5" s="37" t="s">
        <v>93</v>
      </c>
      <c r="AF5" s="37" t="s">
        <v>94</v>
      </c>
      <c r="AG5" s="37" t="s">
        <v>95</v>
      </c>
      <c r="AH5" s="37" t="s">
        <v>96</v>
      </c>
      <c r="AI5" s="37" t="s">
        <v>46</v>
      </c>
      <c r="AJ5" s="37" t="s">
        <v>86</v>
      </c>
      <c r="AK5" s="37" t="s">
        <v>87</v>
      </c>
      <c r="AL5" s="37" t="s">
        <v>88</v>
      </c>
      <c r="AM5" s="37" t="s">
        <v>89</v>
      </c>
      <c r="AN5" s="37" t="s">
        <v>90</v>
      </c>
      <c r="AO5" s="37" t="s">
        <v>92</v>
      </c>
      <c r="AP5" s="37" t="s">
        <v>93</v>
      </c>
      <c r="AQ5" s="37" t="s">
        <v>94</v>
      </c>
      <c r="AR5" s="37" t="s">
        <v>95</v>
      </c>
      <c r="AS5" s="37" t="s">
        <v>96</v>
      </c>
      <c r="AT5" s="37" t="s">
        <v>91</v>
      </c>
      <c r="AU5" s="37" t="s">
        <v>86</v>
      </c>
      <c r="AV5" s="37" t="s">
        <v>87</v>
      </c>
      <c r="AW5" s="37" t="s">
        <v>88</v>
      </c>
      <c r="AX5" s="37" t="s">
        <v>89</v>
      </c>
      <c r="AY5" s="37" t="s">
        <v>90</v>
      </c>
      <c r="AZ5" s="37" t="s">
        <v>92</v>
      </c>
      <c r="BA5" s="37" t="s">
        <v>93</v>
      </c>
      <c r="BB5" s="37" t="s">
        <v>94</v>
      </c>
      <c r="BC5" s="37" t="s">
        <v>95</v>
      </c>
      <c r="BD5" s="37" t="s">
        <v>96</v>
      </c>
      <c r="BE5" s="37" t="s">
        <v>91</v>
      </c>
      <c r="BF5" s="37" t="s">
        <v>86</v>
      </c>
      <c r="BG5" s="37" t="s">
        <v>87</v>
      </c>
      <c r="BH5" s="37" t="s">
        <v>88</v>
      </c>
      <c r="BI5" s="37" t="s">
        <v>89</v>
      </c>
      <c r="BJ5" s="37" t="s">
        <v>90</v>
      </c>
      <c r="BK5" s="37" t="s">
        <v>92</v>
      </c>
      <c r="BL5" s="37" t="s">
        <v>93</v>
      </c>
      <c r="BM5" s="37" t="s">
        <v>94</v>
      </c>
      <c r="BN5" s="37" t="s">
        <v>95</v>
      </c>
      <c r="BO5" s="37" t="s">
        <v>96</v>
      </c>
      <c r="BP5" s="37" t="s">
        <v>91</v>
      </c>
      <c r="BQ5" s="37" t="s">
        <v>86</v>
      </c>
      <c r="BR5" s="37" t="s">
        <v>87</v>
      </c>
      <c r="BS5" s="37" t="s">
        <v>88</v>
      </c>
      <c r="BT5" s="37" t="s">
        <v>89</v>
      </c>
      <c r="BU5" s="37" t="s">
        <v>90</v>
      </c>
      <c r="BV5" s="37" t="s">
        <v>92</v>
      </c>
      <c r="BW5" s="37" t="s">
        <v>93</v>
      </c>
      <c r="BX5" s="37" t="s">
        <v>94</v>
      </c>
      <c r="BY5" s="37" t="s">
        <v>95</v>
      </c>
      <c r="BZ5" s="37" t="s">
        <v>96</v>
      </c>
      <c r="CA5" s="37" t="s">
        <v>91</v>
      </c>
      <c r="CB5" s="37" t="s">
        <v>86</v>
      </c>
      <c r="CC5" s="37" t="s">
        <v>87</v>
      </c>
      <c r="CD5" s="37" t="s">
        <v>88</v>
      </c>
      <c r="CE5" s="37" t="s">
        <v>89</v>
      </c>
      <c r="CF5" s="37" t="s">
        <v>90</v>
      </c>
      <c r="CG5" s="37" t="s">
        <v>92</v>
      </c>
      <c r="CH5" s="37" t="s">
        <v>93</v>
      </c>
      <c r="CI5" s="37" t="s">
        <v>94</v>
      </c>
      <c r="CJ5" s="37" t="s">
        <v>95</v>
      </c>
      <c r="CK5" s="37" t="s">
        <v>96</v>
      </c>
      <c r="CL5" s="37" t="s">
        <v>91</v>
      </c>
      <c r="CM5" s="37" t="s">
        <v>86</v>
      </c>
      <c r="CN5" s="37" t="s">
        <v>87</v>
      </c>
      <c r="CO5" s="37" t="s">
        <v>88</v>
      </c>
      <c r="CP5" s="37" t="s">
        <v>89</v>
      </c>
      <c r="CQ5" s="37" t="s">
        <v>90</v>
      </c>
      <c r="CR5" s="37" t="s">
        <v>92</v>
      </c>
      <c r="CS5" s="37" t="s">
        <v>93</v>
      </c>
      <c r="CT5" s="37" t="s">
        <v>94</v>
      </c>
      <c r="CU5" s="37" t="s">
        <v>95</v>
      </c>
      <c r="CV5" s="37" t="s">
        <v>96</v>
      </c>
      <c r="CW5" s="37" t="s">
        <v>91</v>
      </c>
      <c r="CX5" s="37" t="s">
        <v>86</v>
      </c>
      <c r="CY5" s="37" t="s">
        <v>87</v>
      </c>
      <c r="CZ5" s="37" t="s">
        <v>88</v>
      </c>
      <c r="DA5" s="37" t="s">
        <v>89</v>
      </c>
      <c r="DB5" s="37" t="s">
        <v>90</v>
      </c>
      <c r="DC5" s="37" t="s">
        <v>92</v>
      </c>
      <c r="DD5" s="37" t="s">
        <v>93</v>
      </c>
      <c r="DE5" s="37" t="s">
        <v>94</v>
      </c>
      <c r="DF5" s="37" t="s">
        <v>95</v>
      </c>
      <c r="DG5" s="37" t="s">
        <v>96</v>
      </c>
      <c r="DH5" s="37" t="s">
        <v>91</v>
      </c>
      <c r="DI5" s="37" t="s">
        <v>86</v>
      </c>
      <c r="DJ5" s="37" t="s">
        <v>87</v>
      </c>
      <c r="DK5" s="37" t="s">
        <v>88</v>
      </c>
      <c r="DL5" s="37" t="s">
        <v>89</v>
      </c>
      <c r="DM5" s="37" t="s">
        <v>90</v>
      </c>
      <c r="DN5" s="37" t="s">
        <v>92</v>
      </c>
      <c r="DO5" s="37" t="s">
        <v>93</v>
      </c>
      <c r="DP5" s="37" t="s">
        <v>94</v>
      </c>
      <c r="DQ5" s="37" t="s">
        <v>95</v>
      </c>
      <c r="DR5" s="37" t="s">
        <v>96</v>
      </c>
      <c r="DS5" s="37" t="s">
        <v>91</v>
      </c>
      <c r="DT5" s="37" t="s">
        <v>86</v>
      </c>
      <c r="DU5" s="37" t="s">
        <v>87</v>
      </c>
      <c r="DV5" s="37" t="s">
        <v>88</v>
      </c>
      <c r="DW5" s="37" t="s">
        <v>89</v>
      </c>
      <c r="DX5" s="37" t="s">
        <v>90</v>
      </c>
      <c r="DY5" s="37" t="s">
        <v>92</v>
      </c>
      <c r="DZ5" s="37" t="s">
        <v>93</v>
      </c>
      <c r="EA5" s="37" t="s">
        <v>94</v>
      </c>
      <c r="EB5" s="37" t="s">
        <v>95</v>
      </c>
      <c r="EC5" s="37" t="s">
        <v>96</v>
      </c>
      <c r="ED5" s="37" t="s">
        <v>91</v>
      </c>
      <c r="EE5" s="37" t="s">
        <v>86</v>
      </c>
      <c r="EF5" s="37" t="s">
        <v>87</v>
      </c>
      <c r="EG5" s="37" t="s">
        <v>88</v>
      </c>
      <c r="EH5" s="37" t="s">
        <v>89</v>
      </c>
      <c r="EI5" s="37" t="s">
        <v>90</v>
      </c>
      <c r="EJ5" s="37" t="s">
        <v>92</v>
      </c>
      <c r="EK5" s="37" t="s">
        <v>93</v>
      </c>
      <c r="EL5" s="37" t="s">
        <v>94</v>
      </c>
      <c r="EM5" s="37" t="s">
        <v>95</v>
      </c>
      <c r="EN5" s="37" t="s">
        <v>96</v>
      </c>
      <c r="EO5" s="37" t="s">
        <v>91</v>
      </c>
    </row>
    <row r="6" spans="1:145" s="27" customFormat="1" x14ac:dyDescent="0.2">
      <c r="A6" s="28" t="s">
        <v>97</v>
      </c>
      <c r="B6" s="33">
        <f t="shared" ref="B6:X6" si="1">B7</f>
        <v>2019</v>
      </c>
      <c r="C6" s="33">
        <f t="shared" si="1"/>
        <v>102083</v>
      </c>
      <c r="D6" s="33">
        <f t="shared" si="1"/>
        <v>47</v>
      </c>
      <c r="E6" s="33">
        <f t="shared" si="1"/>
        <v>17</v>
      </c>
      <c r="F6" s="33">
        <f t="shared" si="1"/>
        <v>4</v>
      </c>
      <c r="G6" s="33">
        <f t="shared" si="1"/>
        <v>0</v>
      </c>
      <c r="H6" s="33" t="str">
        <f t="shared" si="1"/>
        <v>群馬県　渋川市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特定環境保全公共下水道</v>
      </c>
      <c r="L6" s="33" t="str">
        <f t="shared" si="1"/>
        <v>D2</v>
      </c>
      <c r="M6" s="33" t="str">
        <f t="shared" si="1"/>
        <v>非設置</v>
      </c>
      <c r="N6" s="38" t="str">
        <f t="shared" si="1"/>
        <v>-</v>
      </c>
      <c r="O6" s="38" t="str">
        <f t="shared" si="1"/>
        <v>該当数値なし</v>
      </c>
      <c r="P6" s="38">
        <f t="shared" si="1"/>
        <v>15.41</v>
      </c>
      <c r="Q6" s="38">
        <f t="shared" si="1"/>
        <v>100</v>
      </c>
      <c r="R6" s="38">
        <f t="shared" si="1"/>
        <v>2013</v>
      </c>
      <c r="S6" s="38">
        <f t="shared" si="1"/>
        <v>76853</v>
      </c>
      <c r="T6" s="38">
        <f t="shared" si="1"/>
        <v>240.27</v>
      </c>
      <c r="U6" s="38">
        <f t="shared" si="1"/>
        <v>319.86</v>
      </c>
      <c r="V6" s="38">
        <f t="shared" si="1"/>
        <v>11779</v>
      </c>
      <c r="W6" s="38">
        <f t="shared" si="1"/>
        <v>5.04</v>
      </c>
      <c r="X6" s="38">
        <f t="shared" si="1"/>
        <v>2337.1</v>
      </c>
      <c r="Y6" s="42">
        <f t="shared" ref="Y6:AH6" si="2">IF(Y7="",NA(),Y7)</f>
        <v>66.790000000000006</v>
      </c>
      <c r="Z6" s="42">
        <f t="shared" si="2"/>
        <v>73.099999999999994</v>
      </c>
      <c r="AA6" s="42">
        <f t="shared" si="2"/>
        <v>73.72</v>
      </c>
      <c r="AB6" s="42">
        <f t="shared" si="2"/>
        <v>76.400000000000006</v>
      </c>
      <c r="AC6" s="42">
        <f t="shared" si="2"/>
        <v>81.650000000000006</v>
      </c>
      <c r="AD6" s="38" t="e">
        <f t="shared" si="2"/>
        <v>#N/A</v>
      </c>
      <c r="AE6" s="38" t="e">
        <f t="shared" si="2"/>
        <v>#N/A</v>
      </c>
      <c r="AF6" s="38" t="e">
        <f t="shared" si="2"/>
        <v>#N/A</v>
      </c>
      <c r="AG6" s="38" t="e">
        <f t="shared" si="2"/>
        <v>#N/A</v>
      </c>
      <c r="AH6" s="38" t="e">
        <f t="shared" si="2"/>
        <v>#N/A</v>
      </c>
      <c r="AI6" s="38" t="str">
        <f>IF(AI7="","",IF(AI7="-","【-】","【"&amp;SUBSTITUTE(TEXT(AI7,"#,##0.00"),"-","△")&amp;"】"))</f>
        <v/>
      </c>
      <c r="AJ6" s="38" t="e">
        <f t="shared" ref="AJ6:AS6" si="3">IF(AJ7="",NA(),AJ7)</f>
        <v>#N/A</v>
      </c>
      <c r="AK6" s="38" t="e">
        <f t="shared" si="3"/>
        <v>#N/A</v>
      </c>
      <c r="AL6" s="38" t="e">
        <f t="shared" si="3"/>
        <v>#N/A</v>
      </c>
      <c r="AM6" s="38" t="e">
        <f t="shared" si="3"/>
        <v>#N/A</v>
      </c>
      <c r="AN6" s="38" t="e">
        <f t="shared" si="3"/>
        <v>#N/A</v>
      </c>
      <c r="AO6" s="38" t="e">
        <f t="shared" si="3"/>
        <v>#N/A</v>
      </c>
      <c r="AP6" s="38" t="e">
        <f t="shared" si="3"/>
        <v>#N/A</v>
      </c>
      <c r="AQ6" s="38" t="e">
        <f t="shared" si="3"/>
        <v>#N/A</v>
      </c>
      <c r="AR6" s="38" t="e">
        <f t="shared" si="3"/>
        <v>#N/A</v>
      </c>
      <c r="AS6" s="38" t="e">
        <f t="shared" si="3"/>
        <v>#N/A</v>
      </c>
      <c r="AT6" s="38" t="str">
        <f>IF(AT7="","",IF(AT7="-","【-】","【"&amp;SUBSTITUTE(TEXT(AT7,"#,##0.00"),"-","△")&amp;"】"))</f>
        <v/>
      </c>
      <c r="AU6" s="38" t="e">
        <f t="shared" ref="AU6:BD6" si="4">IF(AU7="",NA(),AU7)</f>
        <v>#N/A</v>
      </c>
      <c r="AV6" s="38" t="e">
        <f t="shared" si="4"/>
        <v>#N/A</v>
      </c>
      <c r="AW6" s="38" t="e">
        <f t="shared" si="4"/>
        <v>#N/A</v>
      </c>
      <c r="AX6" s="38" t="e">
        <f t="shared" si="4"/>
        <v>#N/A</v>
      </c>
      <c r="AY6" s="38" t="e">
        <f t="shared" si="4"/>
        <v>#N/A</v>
      </c>
      <c r="AZ6" s="38" t="e">
        <f t="shared" si="4"/>
        <v>#N/A</v>
      </c>
      <c r="BA6" s="38" t="e">
        <f t="shared" si="4"/>
        <v>#N/A</v>
      </c>
      <c r="BB6" s="38" t="e">
        <f t="shared" si="4"/>
        <v>#N/A</v>
      </c>
      <c r="BC6" s="38" t="e">
        <f t="shared" si="4"/>
        <v>#N/A</v>
      </c>
      <c r="BD6" s="38" t="e">
        <f t="shared" si="4"/>
        <v>#N/A</v>
      </c>
      <c r="BE6" s="38" t="str">
        <f>IF(BE7="","",IF(BE7="-","【-】","【"&amp;SUBSTITUTE(TEXT(BE7,"#,##0.00"),"-","△")&amp;"】"))</f>
        <v/>
      </c>
      <c r="BF6" s="42">
        <f t="shared" ref="BF6:BO6" si="5">IF(BF7="",NA(),BF7)</f>
        <v>1607.71</v>
      </c>
      <c r="BG6" s="42">
        <f t="shared" si="5"/>
        <v>1180.3800000000001</v>
      </c>
      <c r="BH6" s="42">
        <f t="shared" si="5"/>
        <v>1361.94</v>
      </c>
      <c r="BI6" s="42">
        <f t="shared" si="5"/>
        <v>1178.55</v>
      </c>
      <c r="BJ6" s="42">
        <f t="shared" si="5"/>
        <v>926.06</v>
      </c>
      <c r="BK6" s="42">
        <f t="shared" si="5"/>
        <v>1434.89</v>
      </c>
      <c r="BL6" s="42">
        <f t="shared" si="5"/>
        <v>1298.9100000000001</v>
      </c>
      <c r="BM6" s="42">
        <f t="shared" si="5"/>
        <v>1243.71</v>
      </c>
      <c r="BN6" s="42">
        <f t="shared" si="5"/>
        <v>1194.1500000000001</v>
      </c>
      <c r="BO6" s="42">
        <f t="shared" si="5"/>
        <v>1206.79</v>
      </c>
      <c r="BP6" s="38" t="str">
        <f>IF(BP7="","",IF(BP7="-","【-】","【"&amp;SUBSTITUTE(TEXT(BP7,"#,##0.00"),"-","△")&amp;"】"))</f>
        <v>【1,218.70】</v>
      </c>
      <c r="BQ6" s="42">
        <f t="shared" ref="BQ6:BZ6" si="6">IF(BQ7="",NA(),BQ7)</f>
        <v>71.14</v>
      </c>
      <c r="BR6" s="42">
        <f t="shared" si="6"/>
        <v>71.099999999999994</v>
      </c>
      <c r="BS6" s="42">
        <f t="shared" si="6"/>
        <v>70.98</v>
      </c>
      <c r="BT6" s="42">
        <f t="shared" si="6"/>
        <v>70.98</v>
      </c>
      <c r="BU6" s="42">
        <f t="shared" si="6"/>
        <v>70.89</v>
      </c>
      <c r="BV6" s="42">
        <f t="shared" si="6"/>
        <v>66.22</v>
      </c>
      <c r="BW6" s="42">
        <f t="shared" si="6"/>
        <v>69.87</v>
      </c>
      <c r="BX6" s="42">
        <f t="shared" si="6"/>
        <v>74.3</v>
      </c>
      <c r="BY6" s="42">
        <f t="shared" si="6"/>
        <v>72.260000000000005</v>
      </c>
      <c r="BZ6" s="42">
        <f t="shared" si="6"/>
        <v>71.84</v>
      </c>
      <c r="CA6" s="38" t="str">
        <f>IF(CA7="","",IF(CA7="-","【-】","【"&amp;SUBSTITUTE(TEXT(CA7,"#,##0.00"),"-","△")&amp;"】"))</f>
        <v>【74.17】</v>
      </c>
      <c r="CB6" s="42">
        <f t="shared" ref="CB6:CK6" si="7">IF(CB7="",NA(),CB7)</f>
        <v>151.36000000000001</v>
      </c>
      <c r="CC6" s="42">
        <f t="shared" si="7"/>
        <v>150</v>
      </c>
      <c r="CD6" s="42">
        <f t="shared" si="7"/>
        <v>150</v>
      </c>
      <c r="CE6" s="42">
        <f t="shared" si="7"/>
        <v>150</v>
      </c>
      <c r="CF6" s="42">
        <f t="shared" si="7"/>
        <v>150</v>
      </c>
      <c r="CG6" s="42">
        <f t="shared" si="7"/>
        <v>246.72</v>
      </c>
      <c r="CH6" s="42">
        <f t="shared" si="7"/>
        <v>234.96</v>
      </c>
      <c r="CI6" s="42">
        <f t="shared" si="7"/>
        <v>221.81</v>
      </c>
      <c r="CJ6" s="42">
        <f t="shared" si="7"/>
        <v>230.02</v>
      </c>
      <c r="CK6" s="42">
        <f t="shared" si="7"/>
        <v>228.47</v>
      </c>
      <c r="CL6" s="38" t="str">
        <f>IF(CL7="","",IF(CL7="-","【-】","【"&amp;SUBSTITUTE(TEXT(CL7,"#,##0.00"),"-","△")&amp;"】"))</f>
        <v>【218.56】</v>
      </c>
      <c r="CM6" s="42">
        <f t="shared" ref="CM6:CV6" si="8">IF(CM7="",NA(),CM7)</f>
        <v>91.58</v>
      </c>
      <c r="CN6" s="42">
        <f t="shared" si="8"/>
        <v>60</v>
      </c>
      <c r="CO6" s="42">
        <f t="shared" si="8"/>
        <v>61.68</v>
      </c>
      <c r="CP6" s="42">
        <f t="shared" si="8"/>
        <v>62.37</v>
      </c>
      <c r="CQ6" s="42">
        <f t="shared" si="8"/>
        <v>65.48</v>
      </c>
      <c r="CR6" s="42">
        <f t="shared" si="8"/>
        <v>41.35</v>
      </c>
      <c r="CS6" s="42">
        <f t="shared" si="8"/>
        <v>42.9</v>
      </c>
      <c r="CT6" s="42">
        <f t="shared" si="8"/>
        <v>43.36</v>
      </c>
      <c r="CU6" s="42">
        <f t="shared" si="8"/>
        <v>42.56</v>
      </c>
      <c r="CV6" s="42">
        <f t="shared" si="8"/>
        <v>42.47</v>
      </c>
      <c r="CW6" s="38" t="str">
        <f>IF(CW7="","",IF(CW7="-","【-】","【"&amp;SUBSTITUTE(TEXT(CW7,"#,##0.00"),"-","△")&amp;"】"))</f>
        <v>【42.86】</v>
      </c>
      <c r="CX6" s="42">
        <f t="shared" ref="CX6:DG6" si="9">IF(CX7="",NA(),CX7)</f>
        <v>67.849999999999994</v>
      </c>
      <c r="CY6" s="42">
        <f t="shared" si="9"/>
        <v>68.239999999999995</v>
      </c>
      <c r="CZ6" s="42">
        <f t="shared" si="9"/>
        <v>70.22</v>
      </c>
      <c r="DA6" s="42">
        <f t="shared" si="9"/>
        <v>72.430000000000007</v>
      </c>
      <c r="DB6" s="42">
        <f t="shared" si="9"/>
        <v>74.17</v>
      </c>
      <c r="DC6" s="42">
        <f t="shared" si="9"/>
        <v>82.9</v>
      </c>
      <c r="DD6" s="42">
        <f t="shared" si="9"/>
        <v>83.5</v>
      </c>
      <c r="DE6" s="42">
        <f t="shared" si="9"/>
        <v>83.06</v>
      </c>
      <c r="DF6" s="42">
        <f t="shared" si="9"/>
        <v>83.32</v>
      </c>
      <c r="DG6" s="42">
        <f t="shared" si="9"/>
        <v>83.75</v>
      </c>
      <c r="DH6" s="38" t="str">
        <f>IF(DH7="","",IF(DH7="-","【-】","【"&amp;SUBSTITUTE(TEXT(DH7,"#,##0.00"),"-","△")&amp;"】"))</f>
        <v>【84.20】</v>
      </c>
      <c r="DI6" s="38" t="e">
        <f t="shared" ref="DI6:DR6" si="10">IF(DI7="",NA(),DI7)</f>
        <v>#N/A</v>
      </c>
      <c r="DJ6" s="38" t="e">
        <f t="shared" si="10"/>
        <v>#N/A</v>
      </c>
      <c r="DK6" s="38" t="e">
        <f t="shared" si="10"/>
        <v>#N/A</v>
      </c>
      <c r="DL6" s="38" t="e">
        <f t="shared" si="10"/>
        <v>#N/A</v>
      </c>
      <c r="DM6" s="38" t="e">
        <f t="shared" si="10"/>
        <v>#N/A</v>
      </c>
      <c r="DN6" s="38" t="e">
        <f t="shared" si="10"/>
        <v>#N/A</v>
      </c>
      <c r="DO6" s="38" t="e">
        <f t="shared" si="10"/>
        <v>#N/A</v>
      </c>
      <c r="DP6" s="38" t="e">
        <f t="shared" si="10"/>
        <v>#N/A</v>
      </c>
      <c r="DQ6" s="38" t="e">
        <f t="shared" si="10"/>
        <v>#N/A</v>
      </c>
      <c r="DR6" s="38" t="e">
        <f t="shared" si="10"/>
        <v>#N/A</v>
      </c>
      <c r="DS6" s="38" t="str">
        <f>IF(DS7="","",IF(DS7="-","【-】","【"&amp;SUBSTITUTE(TEXT(DS7,"#,##0.00"),"-","△")&amp;"】"))</f>
        <v/>
      </c>
      <c r="DT6" s="38" t="e">
        <f t="shared" ref="DT6:EC6" si="11">IF(DT7="",NA(),DT7)</f>
        <v>#N/A</v>
      </c>
      <c r="DU6" s="38" t="e">
        <f t="shared" si="11"/>
        <v>#N/A</v>
      </c>
      <c r="DV6" s="38" t="e">
        <f t="shared" si="11"/>
        <v>#N/A</v>
      </c>
      <c r="DW6" s="38" t="e">
        <f t="shared" si="11"/>
        <v>#N/A</v>
      </c>
      <c r="DX6" s="38" t="e">
        <f t="shared" si="11"/>
        <v>#N/A</v>
      </c>
      <c r="DY6" s="38" t="e">
        <f t="shared" si="11"/>
        <v>#N/A</v>
      </c>
      <c r="DZ6" s="38" t="e">
        <f t="shared" si="11"/>
        <v>#N/A</v>
      </c>
      <c r="EA6" s="38" t="e">
        <f t="shared" si="11"/>
        <v>#N/A</v>
      </c>
      <c r="EB6" s="38" t="e">
        <f t="shared" si="11"/>
        <v>#N/A</v>
      </c>
      <c r="EC6" s="38" t="e">
        <f t="shared" si="11"/>
        <v>#N/A</v>
      </c>
      <c r="ED6" s="38" t="str">
        <f>IF(ED7="","",IF(ED7="-","【-】","【"&amp;SUBSTITUTE(TEXT(ED7,"#,##0.00"),"-","△")&amp;"】"))</f>
        <v/>
      </c>
      <c r="EE6" s="38">
        <f t="shared" ref="EE6:EN6" si="12">IF(EE7="",NA(),EE7)</f>
        <v>0</v>
      </c>
      <c r="EF6" s="38">
        <f t="shared" si="12"/>
        <v>0</v>
      </c>
      <c r="EG6" s="38">
        <f t="shared" si="12"/>
        <v>0</v>
      </c>
      <c r="EH6" s="38">
        <f t="shared" si="12"/>
        <v>0</v>
      </c>
      <c r="EI6" s="38">
        <f t="shared" si="12"/>
        <v>0</v>
      </c>
      <c r="EJ6" s="42">
        <f t="shared" si="12"/>
        <v>7.0000000000000007E-2</v>
      </c>
      <c r="EK6" s="42">
        <f t="shared" si="12"/>
        <v>0.09</v>
      </c>
      <c r="EL6" s="42">
        <f t="shared" si="12"/>
        <v>0.09</v>
      </c>
      <c r="EM6" s="42">
        <f t="shared" si="12"/>
        <v>0.13</v>
      </c>
      <c r="EN6" s="42">
        <f t="shared" si="12"/>
        <v>0.36</v>
      </c>
      <c r="EO6" s="38" t="str">
        <f>IF(EO7="","",IF(EO7="-","【-】","【"&amp;SUBSTITUTE(TEXT(EO7,"#,##0.00"),"-","△")&amp;"】"))</f>
        <v>【0.28】</v>
      </c>
    </row>
    <row r="7" spans="1:145" s="27" customFormat="1" x14ac:dyDescent="0.2">
      <c r="A7" s="28"/>
      <c r="B7" s="34">
        <v>2019</v>
      </c>
      <c r="C7" s="34">
        <v>102083</v>
      </c>
      <c r="D7" s="34">
        <v>47</v>
      </c>
      <c r="E7" s="34">
        <v>17</v>
      </c>
      <c r="F7" s="34">
        <v>4</v>
      </c>
      <c r="G7" s="34">
        <v>0</v>
      </c>
      <c r="H7" s="34" t="s">
        <v>98</v>
      </c>
      <c r="I7" s="34" t="s">
        <v>99</v>
      </c>
      <c r="J7" s="34" t="s">
        <v>100</v>
      </c>
      <c r="K7" s="34" t="s">
        <v>14</v>
      </c>
      <c r="L7" s="34" t="s">
        <v>101</v>
      </c>
      <c r="M7" s="34" t="s">
        <v>102</v>
      </c>
      <c r="N7" s="39" t="s">
        <v>40</v>
      </c>
      <c r="O7" s="39" t="s">
        <v>103</v>
      </c>
      <c r="P7" s="39">
        <v>15.41</v>
      </c>
      <c r="Q7" s="39">
        <v>100</v>
      </c>
      <c r="R7" s="39">
        <v>2013</v>
      </c>
      <c r="S7" s="39">
        <v>76853</v>
      </c>
      <c r="T7" s="39">
        <v>240.27</v>
      </c>
      <c r="U7" s="39">
        <v>319.86</v>
      </c>
      <c r="V7" s="39">
        <v>11779</v>
      </c>
      <c r="W7" s="39">
        <v>5.04</v>
      </c>
      <c r="X7" s="39">
        <v>2337.1</v>
      </c>
      <c r="Y7" s="39">
        <v>66.790000000000006</v>
      </c>
      <c r="Z7" s="39">
        <v>73.099999999999994</v>
      </c>
      <c r="AA7" s="39">
        <v>73.72</v>
      </c>
      <c r="AB7" s="39">
        <v>76.400000000000006</v>
      </c>
      <c r="AC7" s="39">
        <v>81.650000000000006</v>
      </c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>
        <v>1607.71</v>
      </c>
      <c r="BG7" s="39">
        <v>1180.3800000000001</v>
      </c>
      <c r="BH7" s="39">
        <v>1361.94</v>
      </c>
      <c r="BI7" s="39">
        <v>1178.55</v>
      </c>
      <c r="BJ7" s="39">
        <v>926.06</v>
      </c>
      <c r="BK7" s="39">
        <v>1434.89</v>
      </c>
      <c r="BL7" s="39">
        <v>1298.9100000000001</v>
      </c>
      <c r="BM7" s="39">
        <v>1243.71</v>
      </c>
      <c r="BN7" s="39">
        <v>1194.1500000000001</v>
      </c>
      <c r="BO7" s="39">
        <v>1206.79</v>
      </c>
      <c r="BP7" s="39">
        <v>1218.7</v>
      </c>
      <c r="BQ7" s="39">
        <v>71.14</v>
      </c>
      <c r="BR7" s="39">
        <v>71.099999999999994</v>
      </c>
      <c r="BS7" s="39">
        <v>70.98</v>
      </c>
      <c r="BT7" s="39">
        <v>70.98</v>
      </c>
      <c r="BU7" s="39">
        <v>70.89</v>
      </c>
      <c r="BV7" s="39">
        <v>66.22</v>
      </c>
      <c r="BW7" s="39">
        <v>69.87</v>
      </c>
      <c r="BX7" s="39">
        <v>74.3</v>
      </c>
      <c r="BY7" s="39">
        <v>72.260000000000005</v>
      </c>
      <c r="BZ7" s="39">
        <v>71.84</v>
      </c>
      <c r="CA7" s="39">
        <v>74.17</v>
      </c>
      <c r="CB7" s="39">
        <v>151.36000000000001</v>
      </c>
      <c r="CC7" s="39">
        <v>150</v>
      </c>
      <c r="CD7" s="39">
        <v>150</v>
      </c>
      <c r="CE7" s="39">
        <v>150</v>
      </c>
      <c r="CF7" s="39">
        <v>150</v>
      </c>
      <c r="CG7" s="39">
        <v>246.72</v>
      </c>
      <c r="CH7" s="39">
        <v>234.96</v>
      </c>
      <c r="CI7" s="39">
        <v>221.81</v>
      </c>
      <c r="CJ7" s="39">
        <v>230.02</v>
      </c>
      <c r="CK7" s="39">
        <v>228.47</v>
      </c>
      <c r="CL7" s="39">
        <v>218.56</v>
      </c>
      <c r="CM7" s="39">
        <v>91.58</v>
      </c>
      <c r="CN7" s="39">
        <v>60</v>
      </c>
      <c r="CO7" s="39">
        <v>61.68</v>
      </c>
      <c r="CP7" s="39">
        <v>62.37</v>
      </c>
      <c r="CQ7" s="39">
        <v>65.48</v>
      </c>
      <c r="CR7" s="39">
        <v>41.35</v>
      </c>
      <c r="CS7" s="39">
        <v>42.9</v>
      </c>
      <c r="CT7" s="39">
        <v>43.36</v>
      </c>
      <c r="CU7" s="39">
        <v>42.56</v>
      </c>
      <c r="CV7" s="39">
        <v>42.47</v>
      </c>
      <c r="CW7" s="39">
        <v>42.86</v>
      </c>
      <c r="CX7" s="39">
        <v>67.849999999999994</v>
      </c>
      <c r="CY7" s="39">
        <v>68.239999999999995</v>
      </c>
      <c r="CZ7" s="39">
        <v>70.22</v>
      </c>
      <c r="DA7" s="39">
        <v>72.430000000000007</v>
      </c>
      <c r="DB7" s="39">
        <v>74.17</v>
      </c>
      <c r="DC7" s="39">
        <v>82.9</v>
      </c>
      <c r="DD7" s="39">
        <v>83.5</v>
      </c>
      <c r="DE7" s="39">
        <v>83.06</v>
      </c>
      <c r="DF7" s="39">
        <v>83.32</v>
      </c>
      <c r="DG7" s="39">
        <v>83.75</v>
      </c>
      <c r="DH7" s="39">
        <v>84.2</v>
      </c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7.0000000000000007E-2</v>
      </c>
      <c r="EK7" s="39">
        <v>0.09</v>
      </c>
      <c r="EL7" s="39">
        <v>0.09</v>
      </c>
      <c r="EM7" s="39">
        <v>0.13</v>
      </c>
      <c r="EN7" s="39">
        <v>0.36</v>
      </c>
      <c r="EO7" s="39">
        <v>0.28000000000000003</v>
      </c>
    </row>
    <row r="8" spans="1:145" x14ac:dyDescent="0.2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</row>
    <row r="9" spans="1:145" x14ac:dyDescent="0.2">
      <c r="A9" s="29"/>
      <c r="B9" s="29" t="s">
        <v>104</v>
      </c>
      <c r="C9" s="29" t="s">
        <v>105</v>
      </c>
      <c r="D9" s="29" t="s">
        <v>106</v>
      </c>
      <c r="E9" s="29" t="s">
        <v>107</v>
      </c>
      <c r="F9" s="29" t="s">
        <v>108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5" x14ac:dyDescent="0.2">
      <c r="A10" s="29" t="s">
        <v>32</v>
      </c>
      <c r="B10" s="35">
        <f>DATEVALUE($B7+12-B11&amp;"/1/"&amp;B12)</f>
        <v>46388</v>
      </c>
      <c r="C10" s="35">
        <f>DATEVALUE($B7+12-C11&amp;"/1/"&amp;C12)</f>
        <v>46753</v>
      </c>
      <c r="D10" s="35">
        <f>DATEVALUE($B7+12-D11&amp;"/1/"&amp;D12)</f>
        <v>47119</v>
      </c>
      <c r="E10" s="35">
        <f>DATEVALUE($B7+12-E11&amp;"/1/"&amp;E12)</f>
        <v>47484</v>
      </c>
      <c r="F10" s="36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110</v>
      </c>
    </row>
    <row r="13" spans="1:145" x14ac:dyDescent="0.2">
      <c r="B13" t="s">
        <v>111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cp:lastPrinted>2021-02-05T02:36:37Z</cp:lastPrinted>
  <dcterms:created xsi:type="dcterms:W3CDTF">2020-12-04T02:53:59Z</dcterms:created>
  <dcterms:modified xsi:type="dcterms:W3CDTF">2021-02-05T02:36:38Z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2021-02-02T07:55:30Z</vt:filetime>
  </property>
</Properties>
</file>