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C:\Users\ono-masaki\Desktop\"/>
    </mc:Choice>
  </mc:AlternateContent>
  <xr:revisionPtr revIDLastSave="0" documentId="13_ncr:1_{EC921A8E-20D1-46E0-8765-8AC86F9CF125}" xr6:coauthVersionLast="36" xr6:coauthVersionMax="36" xr10:uidLastSave="{00000000-0000-0000-0000-000000000000}"/>
  <workbookProtection workbookAlgorithmName="SHA-512" workbookHashValue="vUGTKMc0ImXNBwWK1WQP7bjnW7cz5vWXyeOD+vgmvE0d9XaBTMjJFoRNIKRHdAQAlv238/nHw99WqJYUInla0Q==" workbookSaltValue="ZY7n0kppO34JBmuZbQML+Q=="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<sst xmlns="http://schemas.openxmlformats.org/spreadsheetml/2006/main" count="236" uniqueCount="116">
  <si>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</si>
  <si>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</si>
  <si>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</si>
  <si>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</si>
  <si>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</si>
  <si>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</si>
  <si>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</si>
  <si>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</si>
  <si>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</si>
  <si>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</si>
  <si>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</si>
  <si>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</si>
  <si>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</si>
  <si>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</si>
  <si>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</si>
  <si>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</si>
  <si>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</si>
  <si>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</si>
  <si>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</si>
  <si>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</si>
  <si>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</si>
  <si>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</si>
  <si>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</si>
  <si>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</si>
  <si>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</si>
  <si>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</si>
  <si>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</si>
  <si>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</si>
  <si>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</si>
  <si>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</si>
  <si>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</si>
  <si>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</si>
  <si>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</si>
  <si>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</si>
  <si>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</si>
  <si>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</si>
  <si>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</si>
  <si>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</si>
  <si>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</si>
  <si>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</si>
  <si>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</si>
  <si>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</si>
  <si>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</si>
  <si>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</si>
  <si>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</si>
  <si>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</si>
  <si>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</si>
  <si>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</si>
  <si>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</si>
  <si>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</si>
  <si>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</si>
  <si>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</si>
  <si>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</si>
  <si>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</si>
  <si>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</si>
  <si>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</si>
  <si>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</si>
  <si>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</si>
  <si>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</si>
  <si>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</si>
  <si>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</si>
  <si>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</si>
  <si>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</si>
  <si>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</si>
  <si>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</si>
  <si>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</si>
  <si>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</si>
  <si>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</si>
  <si>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</si>
  <si>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</si>
  <si>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</si>
  <si>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</si>
  <si>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</si>
  <si>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</si>
  <si>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</si>
  <si>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</si>
  <si>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</si>
  <si>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</si>
  <si>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</si>
  <si>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</si>
  <si>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</si>
  <si>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</si>
  <si>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</si>
  <si>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</si>
  <si>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</si>
  <si>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</si>
  <si>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</si>
  <si>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</si>
  <si>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</si>
  <si>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</si>
  <si>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</si>
  <si>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</si>
  <si>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</si>
  <si>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</si>
  <si>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</si>
  <si>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</si>
  <si>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群馬県　板倉町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</si>
  <si>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</si>
  <si>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</si>
  <si>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</si>
  <si>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</si>
  <si>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</si>
  <si>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</si>
  <si>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</si>
  <si>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</si>
  <si>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</si>
  <si>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</si>
  <si>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</si>
  <si>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</si>
  <si>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</si>
  <si>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</si>
  <si>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</si>
  <si>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</si>
  <si>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下水道事業については、県企業局の分譲する板倉ニュータウン区域のみに供用しており、事業経営はニュータウンの販売状況に影響されてしまう特殊事情がある。
　処理区域内で新たな工場が操業し始めたこと等に伴い汚水処理量が増え料金収入が増加したが、さらに経営健全化のために経費の節約に努めなければならない。
　経営戦略は策定済みであり、ストックマネジメント計画(簡易版)も策定したため、今後は交付金制度を活用しつつ効率的かつ費用負担を抑制しながらに改修、修繕を行う方針である。
　地方公営企業法の適用については令和5年からの適用を目指したい。</t>
  </si>
  <si>
    <t>　施設は、供用開始から20年以上が経過し老朽化が始まり設備の修繕が増加している。ストックマネジメント計画(簡易版)を策定したため、今後は交付金制度を活用しつつ効率的かつ費用負担を抑制しながら改修、修繕を行う方針である。
　管渠は、本体については耐用年数に対し経過年数が少ないため修繕等は発生していないが、一部の人孔については修繕を必要とする所が出てきている。</t>
  </si>
  <si>
    <t xml:space="preserve"> 「収益的収支比率」は年々減少していたが、前年度より100%を上回り、総収益で総費用及び地方債償還金を賄えている。
　「企業債残高対事業規模比率」は、分子の企業債残高から一般会計負担金を差し引くため0.00%となっている。なお、R1決算に数値が入っているのは報告数値の誤りであり、本来は0.00％が正しい。起債償還のピークは過ぎており年々減少していく傾向にあるが、償還金は一般会計からの繰入金で賄っており、状況に変化はない。(全て基準内繰入)
　「経費回収率」が対前年度比で1.91%減少し、「汚水処理原価」は対前年比で11.87円増加している。本年度は「経費回収率」が類似団体平均値をわずかに上回り、「汚水処理原価」は41.99円高い。前年度は大口使用者の接続により大幅に指標が改善したが今年度は微減、今後はこのまま横ばい傾向が続くと思われる。
　「施設利用率」は処理区域内で新たな工場が操業し始めたこと等に伴い対前年度比で2.68%上昇した。しかし類似団体平均値と比較すると10.38%低く、施設建設時の当初計画から現状の処理区域へと変更（縮小）したことが影響している。
　水洗化率は100.00%を維持している。その理由は、群馬県企業局が分譲する板倉ニュータウンのみを処理区域としており、公共マスを整備してから分譲しているためである。</t>
    <rPh sb="21" eb="24">
      <t>ゼンネンド</t>
    </rPh>
    <rPh sb="116" eb="118">
      <t>ケッサン</t>
    </rPh>
    <rPh sb="119" eb="121">
      <t>スウチ</t>
    </rPh>
    <rPh sb="122" eb="123">
      <t>ハイ</t>
    </rPh>
    <rPh sb="129" eb="131">
      <t>ホウコク</t>
    </rPh>
    <rPh sb="131" eb="133">
      <t>スウチ</t>
    </rPh>
    <rPh sb="134" eb="135">
      <t>アヤマ</t>
    </rPh>
    <rPh sb="140" eb="142">
      <t>ホンライ</t>
    </rPh>
    <rPh sb="149" eb="150">
      <t>タダ</t>
    </rPh>
    <rPh sb="213" eb="214">
      <t>スベ</t>
    </rPh>
    <rPh sb="215" eb="218">
      <t>キジュンナイ</t>
    </rPh>
    <rPh sb="218" eb="220">
      <t>クリイレ</t>
    </rPh>
    <rPh sb="242" eb="244">
      <t>ゲンショウ</t>
    </rPh>
    <rPh sb="266" eb="268">
      <t>ゾウカ</t>
    </rPh>
    <rPh sb="319" eb="320">
      <t>ゼン</t>
    </rPh>
    <rPh sb="323" eb="325">
      <t>オオグチ</t>
    </rPh>
    <rPh sb="325" eb="328">
      <t>シヨウシャ</t>
    </rPh>
    <rPh sb="329" eb="331">
      <t>セツゾク</t>
    </rPh>
    <rPh sb="345" eb="348">
      <t>コンネンド</t>
    </rPh>
    <rPh sb="349" eb="350">
      <t>ビ</t>
    </rPh>
    <rPh sb="350" eb="351">
      <t>ゲン</t>
    </rPh>
    <rPh sb="352" eb="354">
      <t>コンゴ</t>
    </rPh>
    <rPh sb="362" eb="364">
      <t>ケイコウ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</si>
</sst>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7B-4BA6-877E-ED8899E685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DA7B-4BA6-877E-ED8899E685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33.74</c:v>
                </c:pt>
                <c:pt idx="1">
                  <c:v>33.450000000000003</c:v>
                </c:pt>
                <c:pt idx="2">
                  <c:v>35.49</c:v>
                </c:pt>
                <c:pt idx="3">
                  <c:v>36.21</c:v>
                </c:pt>
                <c:pt idx="4">
                  <c:v>38.89</c:v>
                </c:pt>
              </c:numCache>
            </c:numRef>
          </c:val>
          <c:extLst>
            <c:ext xmlns:c16="http://schemas.microsoft.com/office/drawing/2014/chart" uri="{C3380CC4-5D6E-409C-BE32-E72D297353CC}">
              <c16:uniqueId val="{00000000-B88E-432B-8BBB-FC4837E41C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B88E-432B-8BBB-FC4837E41C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6D8-48B6-A878-5FB590D87F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D6D8-48B6-A878-5FB590D87F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101.52</c:v>
                </c:pt>
                <c:pt idx="1">
                  <c:v>100.77</c:v>
                </c:pt>
                <c:pt idx="2">
                  <c:v>99.45</c:v>
                </c:pt>
                <c:pt idx="3">
                  <c:v>105.11</c:v>
                </c:pt>
                <c:pt idx="4">
                  <c:v>105.83</c:v>
                </c:pt>
              </c:numCache>
            </c:numRef>
          </c:val>
          <c:extLst>
            <c:ext xmlns:c16="http://schemas.microsoft.com/office/drawing/2014/chart" uri="{C3380CC4-5D6E-409C-BE32-E72D297353CC}">
              <c16:uniqueId val="{00000000-0B9E-4BCD-AADA-94D2149B5B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9E-4BCD-AADA-94D2149B5B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A2-4F16-A953-AD2B9F1C2F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2-4F16-A953-AD2B9F1C2F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D-48B2-9449-404E36991D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D-48B2-9449-404E36991D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EE-4224-AD59-972B0CC772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EE-4224-AD59-972B0CC772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22-4AEF-8BD8-F8D0B1990D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22-4AEF-8BD8-F8D0B1990D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quot;-&quot;">
                  <c:v>916.39</c:v>
                </c:pt>
              </c:numCache>
            </c:numRef>
          </c:val>
          <c:extLst>
            <c:ext xmlns:c16="http://schemas.microsoft.com/office/drawing/2014/chart" uri="{C3380CC4-5D6E-409C-BE32-E72D297353CC}">
              <c16:uniqueId val="{00000000-EF50-4D6E-ABED-EA59692D39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EF50-4D6E-ABED-EA59692D39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67.89</c:v>
                </c:pt>
                <c:pt idx="1">
                  <c:v>70.12</c:v>
                </c:pt>
                <c:pt idx="2">
                  <c:v>67.930000000000007</c:v>
                </c:pt>
                <c:pt idx="3">
                  <c:v>79.650000000000006</c:v>
                </c:pt>
                <c:pt idx="4">
                  <c:v>77.739999999999995</c:v>
                </c:pt>
              </c:numCache>
            </c:numRef>
          </c:val>
          <c:extLst>
            <c:ext xmlns:c16="http://schemas.microsoft.com/office/drawing/2014/chart" uri="{C3380CC4-5D6E-409C-BE32-E72D297353CC}">
              <c16:uniqueId val="{00000000-C255-4A58-ADC7-E4E8472894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C255-4A58-ADC7-E4E8472894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300.79000000000002</c:v>
                </c:pt>
                <c:pt idx="1">
                  <c:v>292.39999999999998</c:v>
                </c:pt>
                <c:pt idx="2">
                  <c:v>301.86</c:v>
                </c:pt>
                <c:pt idx="3">
                  <c:v>261.07</c:v>
                </c:pt>
                <c:pt idx="4">
                  <c:v>272.94</c:v>
                </c:pt>
              </c:numCache>
            </c:numRef>
          </c:val>
          <c:extLst>
            <c:ext xmlns:c16="http://schemas.microsoft.com/office/drawing/2014/chart" uri="{C3380CC4-5D6E-409C-BE32-E72D297353CC}">
              <c16:uniqueId val="{00000000-FF3E-4A37-883F-8CF1397413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FF3E-4A37-883F-8CF13974131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5656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8564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514715"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543790" y="27908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656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8564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514715"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543790" y="6562725"/>
          <a:ext cx="37604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565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8286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200765" y="10677525"/>
          <a:ext cx="48348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50647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3554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564620"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593695" y="29622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59369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56462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535545"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506470" y="67341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5808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970135"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5325090" y="10848975"/>
          <a:ext cx="71056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523740" y="3000375"/>
          <a:ext cx="368236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562340" y="3000375"/>
          <a:ext cx="368236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13715" y="10935335"/>
          <a:ext cx="473773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885815" y="10935335"/>
          <a:ext cx="473773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zoomScale="80" zoomScaleNormal="80"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群馬県　板倉町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Cd2</v>
      </c>
      <c r="X8" s="45"/>
      <c r="Y8" s="45"/>
      <c r="Z8" s="45"/>
      <c r="AA8" s="45"/>
      <c r="AB8" s="45"/>
      <c r="AC8" s="45"/>
      <c r="AD8" s="46" t="str">
        <f>データ!$M$6</f>
        <v>非設置</v>
      </c>
      <c r="AE8" s="46"/>
      <c r="AF8" s="46"/>
      <c r="AG8" s="46"/>
      <c r="AH8" s="46"/>
      <c r="AI8" s="46"/>
      <c r="AJ8" s="46"/>
      <c r="AK8" s="3"/>
      <c r="AL8" s="47">
        <f>データ!S6</f>
        <v>14498</v>
      </c>
      <c r="AM8" s="47"/>
      <c r="AN8" s="47"/>
      <c r="AO8" s="47"/>
      <c r="AP8" s="47"/>
      <c r="AQ8" s="47"/>
      <c r="AR8" s="47"/>
      <c r="AS8" s="47"/>
      <c r="AT8" s="48">
        <f>データ!T6</f>
        <v>41.86</v>
      </c>
      <c r="AU8" s="48"/>
      <c r="AV8" s="48"/>
      <c r="AW8" s="48"/>
      <c r="AX8" s="48"/>
      <c r="AY8" s="48"/>
      <c r="AZ8" s="48"/>
      <c r="BA8" s="48"/>
      <c r="BB8" s="48">
        <f>データ!U6</f>
        <v>346.34</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2">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35</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16.47</v>
      </c>
      <c r="Q10" s="48"/>
      <c r="R10" s="48"/>
      <c r="S10" s="48"/>
      <c r="T10" s="48"/>
      <c r="U10" s="48"/>
      <c r="V10" s="48"/>
      <c r="W10" s="48">
        <f>データ!Q6</f>
        <v>89.34</v>
      </c>
      <c r="X10" s="48"/>
      <c r="Y10" s="48"/>
      <c r="Z10" s="48"/>
      <c r="AA10" s="48"/>
      <c r="AB10" s="48"/>
      <c r="AC10" s="48"/>
      <c r="AD10" s="47">
        <f>データ!R6</f>
        <v>3630</v>
      </c>
      <c r="AE10" s="47"/>
      <c r="AF10" s="47"/>
      <c r="AG10" s="47"/>
      <c r="AH10" s="47"/>
      <c r="AI10" s="47"/>
      <c r="AJ10" s="47"/>
      <c r="AK10" s="2"/>
      <c r="AL10" s="47">
        <f>データ!V6</f>
        <v>2373</v>
      </c>
      <c r="AM10" s="47"/>
      <c r="AN10" s="47"/>
      <c r="AO10" s="47"/>
      <c r="AP10" s="47"/>
      <c r="AQ10" s="47"/>
      <c r="AR10" s="47"/>
      <c r="AS10" s="47"/>
      <c r="AT10" s="48">
        <f>データ!W6</f>
        <v>1.47</v>
      </c>
      <c r="AU10" s="48"/>
      <c r="AV10" s="48"/>
      <c r="AW10" s="48"/>
      <c r="AX10" s="48"/>
      <c r="AY10" s="48"/>
      <c r="AZ10" s="48"/>
      <c r="BA10" s="48"/>
      <c r="BB10" s="48">
        <f>データ!X6</f>
        <v>1614.29</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43</v>
      </c>
    </row>
    <row r="84" spans="1:78" x14ac:dyDescent="0.2">
      <c r="C84" s="2"/>
    </row>
    <row r="85" spans="1:78" hidden="1" x14ac:dyDescent="0.2">
      <c r="B85" s="6" t="s">
        <v>44</v>
      </c>
      <c r="C85" s="6"/>
      <c r="D85" s="6"/>
      <c r="E85" s="6" t="s">
        <v>46</v>
      </c>
      <c r="F85" s="6" t="s">
        <v>47</v>
      </c>
      <c r="G85" s="6" t="s">
        <v>48</v>
      </c>
      <c r="H85" s="6" t="s">
        <v>41</v>
      </c>
      <c r="I85" s="6" t="s">
        <v>10</v>
      </c>
      <c r="J85" s="6" t="s">
        <v>49</v>
      </c>
      <c r="K85" s="6" t="s">
        <v>50</v>
      </c>
      <c r="L85" s="6" t="s">
        <v>31</v>
      </c>
      <c r="M85" s="6" t="s">
        <v>34</v>
      </c>
      <c r="N85" s="6" t="s">
        <v>51</v>
      </c>
      <c r="O85" s="6" t="s">
        <v>53</v>
      </c>
    </row>
    <row r="86" spans="1:78" hidden="1" x14ac:dyDescent="0.2">
      <c r="B86" s="6"/>
      <c r="C86" s="6"/>
      <c r="D86" s="6"/>
      <c r="E86" s="6" t="str">
        <f>データ!AI6</f>
        <v/>
      </c>
      <c r="F86" s="6" t="s">
        <v>38</v>
      </c>
      <c r="G86" s="6" t="s">
        <v>38</v>
      </c>
      <c r="H86" s="6" t="str">
        <f>データ!BP6</f>
        <v>【682.51】</v>
      </c>
      <c r="I86" s="6" t="str">
        <f>データ!CA6</f>
        <v>【100.34】</v>
      </c>
      <c r="J86" s="6" t="str">
        <f>データ!CL6</f>
        <v>【136.15】</v>
      </c>
      <c r="K86" s="6" t="str">
        <f>データ!CW6</f>
        <v>【59.64】</v>
      </c>
      <c r="L86" s="6" t="str">
        <f>データ!DH6</f>
        <v>【95.35】</v>
      </c>
      <c r="M86" s="6" t="s">
        <v>38</v>
      </c>
      <c r="N86" s="6" t="s">
        <v>38</v>
      </c>
      <c r="O86" s="6" t="str">
        <f>データ!EO6</f>
        <v>【0.22】</v>
      </c>
    </row>
  </sheetData>
  <sheetProtection algorithmName="SHA-512" hashValue="mzA2VdEEPvfUr4kRpwPiQq4npVVZQ8mYJEKuhWWEo/JAu0uyvHXxt5Dp7H0OwqEwgwer4Qg4FZd0QdQJSKJ/Lg==" saltValue="zIQq2O2GBYufzK2OnWcEd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30</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60</v>
      </c>
      <c r="B4" s="31"/>
      <c r="C4" s="31"/>
      <c r="D4" s="31"/>
      <c r="E4" s="31"/>
      <c r="F4" s="31"/>
      <c r="G4" s="31"/>
      <c r="H4" s="81"/>
      <c r="I4" s="82"/>
      <c r="J4" s="82"/>
      <c r="K4" s="82"/>
      <c r="L4" s="82"/>
      <c r="M4" s="82"/>
      <c r="N4" s="82"/>
      <c r="O4" s="82"/>
      <c r="P4" s="82"/>
      <c r="Q4" s="82"/>
      <c r="R4" s="82"/>
      <c r="S4" s="82"/>
      <c r="T4" s="82"/>
      <c r="U4" s="82"/>
      <c r="V4" s="82"/>
      <c r="W4" s="82"/>
      <c r="X4" s="83"/>
      <c r="Y4" s="77" t="s">
        <v>23</v>
      </c>
      <c r="Z4" s="77"/>
      <c r="AA4" s="77"/>
      <c r="AB4" s="77"/>
      <c r="AC4" s="77"/>
      <c r="AD4" s="77"/>
      <c r="AE4" s="77"/>
      <c r="AF4" s="77"/>
      <c r="AG4" s="77"/>
      <c r="AH4" s="77"/>
      <c r="AI4" s="77"/>
      <c r="AJ4" s="77" t="s">
        <v>45</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0</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2">
      <c r="A6" s="28" t="s">
        <v>95</v>
      </c>
      <c r="B6" s="33">
        <f t="shared" ref="B6:X6" si="1">B7</f>
        <v>2019</v>
      </c>
      <c r="C6" s="33">
        <f t="shared" si="1"/>
        <v>105210</v>
      </c>
      <c r="D6" s="33">
        <f t="shared" si="1"/>
        <v>47</v>
      </c>
      <c r="E6" s="33">
        <f t="shared" si="1"/>
        <v>17</v>
      </c>
      <c r="F6" s="33">
        <f t="shared" si="1"/>
        <v>1</v>
      </c>
      <c r="G6" s="33">
        <f t="shared" si="1"/>
        <v>0</v>
      </c>
      <c r="H6" s="33" t="str">
        <f t="shared" si="1"/>
        <v>群馬県　板倉町</v>
      </c>
      <c r="I6" s="33" t="str">
        <f t="shared" si="1"/>
        <v>法非適用</v>
      </c>
      <c r="J6" s="33" t="str">
        <f t="shared" si="1"/>
        <v>下水道事業</v>
      </c>
      <c r="K6" s="33" t="str">
        <f t="shared" si="1"/>
        <v>公共下水道</v>
      </c>
      <c r="L6" s="33" t="str">
        <f t="shared" si="1"/>
        <v>Cd2</v>
      </c>
      <c r="M6" s="33" t="str">
        <f t="shared" si="1"/>
        <v>非設置</v>
      </c>
      <c r="N6" s="38" t="str">
        <f t="shared" si="1"/>
        <v>-</v>
      </c>
      <c r="O6" s="38" t="str">
        <f t="shared" si="1"/>
        <v>該当数値なし</v>
      </c>
      <c r="P6" s="38">
        <f t="shared" si="1"/>
        <v>16.47</v>
      </c>
      <c r="Q6" s="38">
        <f t="shared" si="1"/>
        <v>89.34</v>
      </c>
      <c r="R6" s="38">
        <f t="shared" si="1"/>
        <v>3630</v>
      </c>
      <c r="S6" s="38">
        <f t="shared" si="1"/>
        <v>14498</v>
      </c>
      <c r="T6" s="38">
        <f t="shared" si="1"/>
        <v>41.86</v>
      </c>
      <c r="U6" s="38">
        <f t="shared" si="1"/>
        <v>346.34</v>
      </c>
      <c r="V6" s="38">
        <f t="shared" si="1"/>
        <v>2373</v>
      </c>
      <c r="W6" s="38">
        <f t="shared" si="1"/>
        <v>1.47</v>
      </c>
      <c r="X6" s="38">
        <f t="shared" si="1"/>
        <v>1614.29</v>
      </c>
      <c r="Y6" s="42">
        <f t="shared" ref="Y6:AH6" si="2">IF(Y7="",NA(),Y7)</f>
        <v>101.52</v>
      </c>
      <c r="Z6" s="42">
        <f t="shared" si="2"/>
        <v>100.77</v>
      </c>
      <c r="AA6" s="42">
        <f t="shared" si="2"/>
        <v>99.45</v>
      </c>
      <c r="AB6" s="42">
        <f t="shared" si="2"/>
        <v>105.11</v>
      </c>
      <c r="AC6" s="42">
        <f t="shared" si="2"/>
        <v>105.83</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42">
        <f t="shared" si="5"/>
        <v>916.39</v>
      </c>
      <c r="BK6" s="42">
        <f t="shared" si="5"/>
        <v>1162.3599999999999</v>
      </c>
      <c r="BL6" s="42">
        <f t="shared" si="5"/>
        <v>1047.6500000000001</v>
      </c>
      <c r="BM6" s="42">
        <f t="shared" si="5"/>
        <v>1124.26</v>
      </c>
      <c r="BN6" s="42">
        <f t="shared" si="5"/>
        <v>1048.23</v>
      </c>
      <c r="BO6" s="42">
        <f t="shared" si="5"/>
        <v>1130.42</v>
      </c>
      <c r="BP6" s="38" t="str">
        <f>IF(BP7="","",IF(BP7="-","【-】","【"&amp;SUBSTITUTE(TEXT(BP7,"#,##0.00"),"-","△")&amp;"】"))</f>
        <v>【682.51】</v>
      </c>
      <c r="BQ6" s="42">
        <f t="shared" ref="BQ6:BZ6" si="6">IF(BQ7="",NA(),BQ7)</f>
        <v>67.89</v>
      </c>
      <c r="BR6" s="42">
        <f t="shared" si="6"/>
        <v>70.12</v>
      </c>
      <c r="BS6" s="42">
        <f t="shared" si="6"/>
        <v>67.930000000000007</v>
      </c>
      <c r="BT6" s="42">
        <f t="shared" si="6"/>
        <v>79.650000000000006</v>
      </c>
      <c r="BU6" s="42">
        <f t="shared" si="6"/>
        <v>77.739999999999995</v>
      </c>
      <c r="BV6" s="42">
        <f t="shared" si="6"/>
        <v>68.209999999999994</v>
      </c>
      <c r="BW6" s="42">
        <f t="shared" si="6"/>
        <v>74.040000000000006</v>
      </c>
      <c r="BX6" s="42">
        <f t="shared" si="6"/>
        <v>80.58</v>
      </c>
      <c r="BY6" s="42">
        <f t="shared" si="6"/>
        <v>78.92</v>
      </c>
      <c r="BZ6" s="42">
        <f t="shared" si="6"/>
        <v>74.17</v>
      </c>
      <c r="CA6" s="38" t="str">
        <f>IF(CA7="","",IF(CA7="-","【-】","【"&amp;SUBSTITUTE(TEXT(CA7,"#,##0.00"),"-","△")&amp;"】"))</f>
        <v>【100.34】</v>
      </c>
      <c r="CB6" s="42">
        <f t="shared" ref="CB6:CK6" si="7">IF(CB7="",NA(),CB7)</f>
        <v>300.79000000000002</v>
      </c>
      <c r="CC6" s="42">
        <f t="shared" si="7"/>
        <v>292.39999999999998</v>
      </c>
      <c r="CD6" s="42">
        <f t="shared" si="7"/>
        <v>301.86</v>
      </c>
      <c r="CE6" s="42">
        <f t="shared" si="7"/>
        <v>261.07</v>
      </c>
      <c r="CF6" s="42">
        <f t="shared" si="7"/>
        <v>272.94</v>
      </c>
      <c r="CG6" s="42">
        <f t="shared" si="7"/>
        <v>250.84</v>
      </c>
      <c r="CH6" s="42">
        <f t="shared" si="7"/>
        <v>235.61</v>
      </c>
      <c r="CI6" s="42">
        <f t="shared" si="7"/>
        <v>216.21</v>
      </c>
      <c r="CJ6" s="42">
        <f t="shared" si="7"/>
        <v>220.31</v>
      </c>
      <c r="CK6" s="42">
        <f t="shared" si="7"/>
        <v>230.95</v>
      </c>
      <c r="CL6" s="38" t="str">
        <f>IF(CL7="","",IF(CL7="-","【-】","【"&amp;SUBSTITUTE(TEXT(CL7,"#,##0.00"),"-","△")&amp;"】"))</f>
        <v>【136.15】</v>
      </c>
      <c r="CM6" s="42">
        <f t="shared" ref="CM6:CV6" si="8">IF(CM7="",NA(),CM7)</f>
        <v>33.74</v>
      </c>
      <c r="CN6" s="42">
        <f t="shared" si="8"/>
        <v>33.450000000000003</v>
      </c>
      <c r="CO6" s="42">
        <f t="shared" si="8"/>
        <v>35.49</v>
      </c>
      <c r="CP6" s="42">
        <f t="shared" si="8"/>
        <v>36.21</v>
      </c>
      <c r="CQ6" s="42">
        <f t="shared" si="8"/>
        <v>38.89</v>
      </c>
      <c r="CR6" s="42">
        <f t="shared" si="8"/>
        <v>49.39</v>
      </c>
      <c r="CS6" s="42">
        <f t="shared" si="8"/>
        <v>49.25</v>
      </c>
      <c r="CT6" s="42">
        <f t="shared" si="8"/>
        <v>50.24</v>
      </c>
      <c r="CU6" s="42">
        <f t="shared" si="8"/>
        <v>49.68</v>
      </c>
      <c r="CV6" s="42">
        <f t="shared" si="8"/>
        <v>49.27</v>
      </c>
      <c r="CW6" s="38" t="str">
        <f>IF(CW7="","",IF(CW7="-","【-】","【"&amp;SUBSTITUTE(TEXT(CW7,"#,##0.00"),"-","△")&amp;"】"))</f>
        <v>【59.64】</v>
      </c>
      <c r="CX6" s="42">
        <f t="shared" ref="CX6:DG6" si="9">IF(CX7="",NA(),CX7)</f>
        <v>100</v>
      </c>
      <c r="CY6" s="42">
        <f t="shared" si="9"/>
        <v>100</v>
      </c>
      <c r="CZ6" s="42">
        <f t="shared" si="9"/>
        <v>100</v>
      </c>
      <c r="DA6" s="42">
        <f t="shared" si="9"/>
        <v>100</v>
      </c>
      <c r="DB6" s="42">
        <f t="shared" si="9"/>
        <v>100</v>
      </c>
      <c r="DC6" s="42">
        <f t="shared" si="9"/>
        <v>83.96</v>
      </c>
      <c r="DD6" s="42">
        <f t="shared" si="9"/>
        <v>84.12</v>
      </c>
      <c r="DE6" s="42">
        <f t="shared" si="9"/>
        <v>84.17</v>
      </c>
      <c r="DF6" s="42">
        <f t="shared" si="9"/>
        <v>83.35</v>
      </c>
      <c r="DG6" s="42">
        <f t="shared" si="9"/>
        <v>83.16</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0.15</v>
      </c>
      <c r="EK6" s="42">
        <f t="shared" si="12"/>
        <v>0.1</v>
      </c>
      <c r="EL6" s="42">
        <f t="shared" si="12"/>
        <v>0.13</v>
      </c>
      <c r="EM6" s="42">
        <f t="shared" si="12"/>
        <v>0.12</v>
      </c>
      <c r="EN6" s="42">
        <f t="shared" si="12"/>
        <v>0.1</v>
      </c>
      <c r="EO6" s="38" t="str">
        <f>IF(EO7="","",IF(EO7="-","【-】","【"&amp;SUBSTITUTE(TEXT(EO7,"#,##0.00"),"-","△")&amp;"】"))</f>
        <v>【0.22】</v>
      </c>
    </row>
    <row r="7" spans="1:145" s="27" customFormat="1" x14ac:dyDescent="0.2">
      <c r="A7" s="28"/>
      <c r="B7" s="34">
        <v>2019</v>
      </c>
      <c r="C7" s="34">
        <v>105210</v>
      </c>
      <c r="D7" s="34">
        <v>47</v>
      </c>
      <c r="E7" s="34">
        <v>17</v>
      </c>
      <c r="F7" s="34">
        <v>1</v>
      </c>
      <c r="G7" s="34">
        <v>0</v>
      </c>
      <c r="H7" s="34" t="s">
        <v>96</v>
      </c>
      <c r="I7" s="34" t="s">
        <v>97</v>
      </c>
      <c r="J7" s="34" t="s">
        <v>98</v>
      </c>
      <c r="K7" s="34" t="s">
        <v>99</v>
      </c>
      <c r="L7" s="34" t="s">
        <v>100</v>
      </c>
      <c r="M7" s="34" t="s">
        <v>101</v>
      </c>
      <c r="N7" s="39" t="s">
        <v>38</v>
      </c>
      <c r="O7" s="39" t="s">
        <v>102</v>
      </c>
      <c r="P7" s="39">
        <v>16.47</v>
      </c>
      <c r="Q7" s="39">
        <v>89.34</v>
      </c>
      <c r="R7" s="39">
        <v>3630</v>
      </c>
      <c r="S7" s="39">
        <v>14498</v>
      </c>
      <c r="T7" s="39">
        <v>41.86</v>
      </c>
      <c r="U7" s="39">
        <v>346.34</v>
      </c>
      <c r="V7" s="39">
        <v>2373</v>
      </c>
      <c r="W7" s="39">
        <v>1.47</v>
      </c>
      <c r="X7" s="39">
        <v>1614.29</v>
      </c>
      <c r="Y7" s="39">
        <v>101.52</v>
      </c>
      <c r="Z7" s="39">
        <v>100.77</v>
      </c>
      <c r="AA7" s="39">
        <v>99.45</v>
      </c>
      <c r="AB7" s="39">
        <v>105.11</v>
      </c>
      <c r="AC7" s="39">
        <v>105.83</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916.39</v>
      </c>
      <c r="BK7" s="39">
        <v>1162.3599999999999</v>
      </c>
      <c r="BL7" s="39">
        <v>1047.6500000000001</v>
      </c>
      <c r="BM7" s="39">
        <v>1124.26</v>
      </c>
      <c r="BN7" s="39">
        <v>1048.23</v>
      </c>
      <c r="BO7" s="39">
        <v>1130.42</v>
      </c>
      <c r="BP7" s="39">
        <v>682.51</v>
      </c>
      <c r="BQ7" s="39">
        <v>67.89</v>
      </c>
      <c r="BR7" s="39">
        <v>70.12</v>
      </c>
      <c r="BS7" s="39">
        <v>67.930000000000007</v>
      </c>
      <c r="BT7" s="39">
        <v>79.650000000000006</v>
      </c>
      <c r="BU7" s="39">
        <v>77.739999999999995</v>
      </c>
      <c r="BV7" s="39">
        <v>68.209999999999994</v>
      </c>
      <c r="BW7" s="39">
        <v>74.040000000000006</v>
      </c>
      <c r="BX7" s="39">
        <v>80.58</v>
      </c>
      <c r="BY7" s="39">
        <v>78.92</v>
      </c>
      <c r="BZ7" s="39">
        <v>74.17</v>
      </c>
      <c r="CA7" s="39">
        <v>100.34</v>
      </c>
      <c r="CB7" s="39">
        <v>300.79000000000002</v>
      </c>
      <c r="CC7" s="39">
        <v>292.39999999999998</v>
      </c>
      <c r="CD7" s="39">
        <v>301.86</v>
      </c>
      <c r="CE7" s="39">
        <v>261.07</v>
      </c>
      <c r="CF7" s="39">
        <v>272.94</v>
      </c>
      <c r="CG7" s="39">
        <v>250.84</v>
      </c>
      <c r="CH7" s="39">
        <v>235.61</v>
      </c>
      <c r="CI7" s="39">
        <v>216.21</v>
      </c>
      <c r="CJ7" s="39">
        <v>220.31</v>
      </c>
      <c r="CK7" s="39">
        <v>230.95</v>
      </c>
      <c r="CL7" s="39">
        <v>136.15</v>
      </c>
      <c r="CM7" s="39">
        <v>33.74</v>
      </c>
      <c r="CN7" s="39">
        <v>33.450000000000003</v>
      </c>
      <c r="CO7" s="39">
        <v>35.49</v>
      </c>
      <c r="CP7" s="39">
        <v>36.21</v>
      </c>
      <c r="CQ7" s="39">
        <v>38.89</v>
      </c>
      <c r="CR7" s="39">
        <v>49.39</v>
      </c>
      <c r="CS7" s="39">
        <v>49.25</v>
      </c>
      <c r="CT7" s="39">
        <v>50.24</v>
      </c>
      <c r="CU7" s="39">
        <v>49.68</v>
      </c>
      <c r="CV7" s="39">
        <v>49.27</v>
      </c>
      <c r="CW7" s="39">
        <v>59.64</v>
      </c>
      <c r="CX7" s="39">
        <v>100</v>
      </c>
      <c r="CY7" s="39">
        <v>100</v>
      </c>
      <c r="CZ7" s="39">
        <v>100</v>
      </c>
      <c r="DA7" s="39">
        <v>100</v>
      </c>
      <c r="DB7" s="39">
        <v>100</v>
      </c>
      <c r="DC7" s="39">
        <v>83.96</v>
      </c>
      <c r="DD7" s="39">
        <v>84.12</v>
      </c>
      <c r="DE7" s="39">
        <v>84.17</v>
      </c>
      <c r="DF7" s="39">
        <v>83.35</v>
      </c>
      <c r="DG7" s="39">
        <v>83.16</v>
      </c>
      <c r="DH7" s="39">
        <v>95.35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0.15</v>
      </c>
      <c r="EK7" s="39">
        <v>0.1</v>
      </c>
      <c r="EL7" s="39">
        <v>0.13</v>
      </c>
      <c r="EM7" s="39">
        <v>0.12</v>
      </c>
      <c r="EN7" s="39">
        <v>0.1</v>
      </c>
      <c r="EO7" s="39">
        <v>0.22</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2">
      <c r="B11">
        <v>4</v>
      </c>
      <c r="C11">
        <v>3</v>
      </c>
      <c r="D11">
        <v>2</v>
      </c>
      <c r="E11">
        <v>1</v>
      </c>
      <c r="F11">
        <v>0</v>
      </c>
      <c r="G11" t="s">
        <v>108</v>
      </c>
    </row>
    <row r="12" spans="1:145" x14ac:dyDescent="0.2">
      <c r="B12">
        <v>1</v>
      </c>
      <c r="C12">
        <v>1</v>
      </c>
      <c r="D12">
        <v>1</v>
      </c>
      <c r="E12">
        <v>1</v>
      </c>
      <c r="F12">
        <v>1</v>
      </c>
      <c r="G12" t="s">
        <v>109</v>
      </c>
    </row>
    <row r="13" spans="1:145" x14ac:dyDescent="0.2">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2020-12-04T02:44:31Z</dcterms:created>
  <dcterms:modified xsi:type="dcterms:W3CDTF">2021-01-29T02:48:11Z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2021-01-25T03:01:15Z</vt:filetime>
  </property>
</Properties>
</file>