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75CC4772-4522-4460-B574-1149B720B7A8}" xr6:coauthVersionLast="36" xr6:coauthVersionMax="36" xr10:uidLastSave="{00000000-0000-0000-0000-000000000000}"/>
  <workbookProtection workbookAlgorithmName="SHA-512" workbookHashValue="NwB6E6wLkDLGU89ZtG/FsM3JL6kLndxwDvHBq4Xt91BsjsQVFPh6dYOA9ptI/wPPXwwezubCWzEVt3dEgZ9sDA==" workbookSaltValue="0vGa6+OESRqupqbqgC2AI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<sst xmlns="http://schemas.openxmlformats.org/spreadsheetml/2006/main" count="236" uniqueCount="120">
  <si>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</si>
  <si>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</si>
  <si>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</si>
  <si>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</si>
  <si>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</si>
  <si>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</si>
  <si>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</si>
  <si>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</si>
  <si>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</si>
  <si>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</si>
  <si>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</si>
  <si>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</si>
  <si>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</si>
  <si>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</si>
  <si>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</si>
  <si>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</si>
  <si>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</si>
  <si>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</si>
  <si>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</si>
  <si>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</si>
  <si>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</si>
  <si>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</si>
  <si>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</si>
  <si>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</si>
  <si>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</si>
  <si>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</si>
  <si>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</si>
  <si>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</si>
  <si>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</si>
  <si>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</si>
  <si>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</si>
  <si>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</si>
  <si>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</si>
  <si>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</si>
  <si>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</si>
  <si>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</si>
  <si>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</si>
  <si>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</si>
  <si>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</si>
  <si>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</si>
  <si>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</si>
  <si>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</si>
  <si>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</si>
  <si>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</si>
  <si>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</si>
  <si>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</si>
  <si>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</si>
  <si>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</si>
  <si>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</si>
  <si>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</si>
  <si>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</si>
  <si>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</si>
  <si>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</si>
  <si>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</si>
  <si>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</si>
  <si>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</si>
  <si>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</si>
  <si>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</si>
  <si>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</si>
  <si>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</si>
  <si>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</si>
  <si>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</si>
  <si>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</si>
  <si>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</si>
  <si>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</si>
  <si>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</si>
  <si>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</si>
  <si>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</si>
  <si>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</si>
  <si>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</si>
  <si>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</si>
  <si>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</si>
  <si>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</si>
  <si>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</si>
  <si>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</si>
  <si>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</si>
  <si>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</si>
  <si>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</si>
  <si>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</si>
  <si>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</si>
  <si>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</si>
  <si>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</si>
  <si>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</si>
  <si>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</si>
  <si>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</si>
  <si>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</si>
  <si>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</si>
  <si>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</si>
  <si>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</si>
  <si>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</si>
  <si>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</si>
  <si>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</si>
  <si>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</si>
  <si>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</si>
  <si>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</si>
  <si>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</si>
  <si>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</si>
  <si>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</si>
  <si>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</si>
  <si>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</si>
  <si>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</si>
  <si>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</si>
  <si>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</si>
  <si>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</si>
  <si>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</si>
  <si>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</si>
  <si>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</si>
  <si>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</si>
  <si>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</si>
  <si>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</si>
  <si>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</si>
  <si>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</si>
  <si>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</si>
  <si>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</si>
  <si>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</si>
  <si>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</si>
  <si>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</si>
  <si>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施設修繕費等に加え老朽管の更新により歳出の増加が見込まれるが、企業債の有効活用、維持管理費等の効率化を図りつつ使用料の改定を視野に入れ経営改善していく必要がある。
</t>
    <phoneticPr fontId="4"/>
  </si>
  <si>
    <r>
      <t>①収益的収支比率
　増加傾向にあるが、収支は赤字が続いている状況　
　平成２８年度は一般会計からの繰入金を抑え繰越金を減らしたので減少した。
④企業債残高対事業規模比率
　平成２５年度で整備が完了し企業債借入れが無くなったので、平成２８年度からは減少に転じている。
⑤経費回収率
　横這い傾向にあるが、使用料で回収すべき経費を賄えていない状況
⑥汚水処理原価
　維持管理</t>
    </r>
    <r>
      <rPr>
        <u/>
        <sz val="11"/>
        <rFont val="ＭＳ ゴシック"/>
        <family val="3"/>
        <charset val="128"/>
      </rPr>
      <t>費等</t>
    </r>
    <r>
      <rPr>
        <sz val="11"/>
        <rFont val="ＭＳ ゴシック"/>
        <family val="3"/>
        <charset val="128"/>
      </rPr>
      <t xml:space="preserve">の効率化を図り原価を抑えている状況
⑦施設利用率
　横ばい傾向にある。
⑧水洗化率
　水洗便所の整備が進み増加傾向ではあるが、水洗便所の整備件数は横ばいである。
現状・課題のコメント
　水洗化率は増加しているが、処理人口の減少等により使用料の増加は見込まれないので一般会計からの繰入金に依存している状況
　維持管理費等の効率化を図りつつ使用料の改定を視野に入れ経営改善していく必要がある。
</t>
    </r>
    <rPh sb="213" eb="214">
      <t>ヨコ</t>
    </rPh>
    <phoneticPr fontId="4"/>
  </si>
  <si>
    <t>平成１５年５月に供用を開始し、令和元年度で１７年が経過した。
　令和元年度から幹線管渠のヒューム管について管渠更生を実施した。次年度以降についても計画的に更生工事を行う。</t>
    <rPh sb="15" eb="17">
      <t>レ</t>
    </rPh>
    <rPh sb="17" eb="19">
      <t>ガンネン</t>
    </rPh>
    <rPh sb="32" eb="34">
      <t>レ</t>
    </rPh>
    <rPh sb="34" eb="36">
      <t>ガンネン</t>
    </rPh>
    <rPh sb="36" eb="37">
      <t>ド</t>
    </rPh>
    <rPh sb="39" eb="41">
      <t>カンセン</t>
    </rPh>
    <rPh sb="41" eb="43">
      <t>カンキョ</t>
    </rPh>
    <rPh sb="48" eb="49">
      <t>カン</t>
    </rPh>
    <rPh sb="53" eb="55">
      <t>カンキョ</t>
    </rPh>
    <rPh sb="55" eb="57">
      <t>コウセイ</t>
    </rPh>
    <rPh sb="58" eb="60">
      <t>ジッシ</t>
    </rPh>
    <rPh sb="63" eb="66">
      <t>ジネンド</t>
    </rPh>
    <rPh sb="66" eb="68">
      <t>イコウ</t>
    </rPh>
    <rPh sb="73" eb="76">
      <t>ケイカクテキ</t>
    </rPh>
    <rPh sb="77" eb="79">
      <t>コウセイ</t>
    </rPh>
    <rPh sb="79" eb="81">
      <t>コウジ</t>
    </rPh>
    <rPh sb="82" eb="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</si>
</sst>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0.18</c:v>
                </c:pt>
              </c:numCache>
            </c:numRef>
          </c:val>
          <c:extLst>
            <c:ext xmlns:c16="http://schemas.microsoft.com/office/drawing/2014/chart" uri="{C3380CC4-5D6E-409C-BE32-E72D297353CC}">
              <c16:uniqueId val="{00000000-F765-4D70-9133-F4BD1BB368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F765-4D70-9133-F4BD1BB368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67.89</c:v>
                </c:pt>
                <c:pt idx="1">
                  <c:v>67.39</c:v>
                </c:pt>
                <c:pt idx="2">
                  <c:v>69.94</c:v>
                </c:pt>
                <c:pt idx="3">
                  <c:v>69.06</c:v>
                </c:pt>
                <c:pt idx="4">
                  <c:v>70.31</c:v>
                </c:pt>
              </c:numCache>
            </c:numRef>
          </c:val>
          <c:extLst>
            <c:ext xmlns:c16="http://schemas.microsoft.com/office/drawing/2014/chart" uri="{C3380CC4-5D6E-409C-BE32-E72D297353CC}">
              <c16:uniqueId val="{00000000-DE98-482B-994B-C8D4671F87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DE98-482B-994B-C8D4671F87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86.15</c:v>
                </c:pt>
                <c:pt idx="1">
                  <c:v>86.94</c:v>
                </c:pt>
                <c:pt idx="2">
                  <c:v>88.09</c:v>
                </c:pt>
                <c:pt idx="3">
                  <c:v>88.46</c:v>
                </c:pt>
                <c:pt idx="4">
                  <c:v>88.94</c:v>
                </c:pt>
              </c:numCache>
            </c:numRef>
          </c:val>
          <c:extLst>
            <c:ext xmlns:c16="http://schemas.microsoft.com/office/drawing/2014/chart" uri="{C3380CC4-5D6E-409C-BE32-E72D297353CC}">
              <c16:uniqueId val="{00000000-FAC2-4B73-88DE-FD7BB0BB2F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FAC2-4B73-88DE-FD7BB0BB2F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86.78</c:v>
                </c:pt>
                <c:pt idx="1">
                  <c:v>81.680000000000007</c:v>
                </c:pt>
                <c:pt idx="2">
                  <c:v>88.81</c:v>
                </c:pt>
                <c:pt idx="3">
                  <c:v>81.069999999999993</c:v>
                </c:pt>
                <c:pt idx="4">
                  <c:v>84.22</c:v>
                </c:pt>
              </c:numCache>
            </c:numRef>
          </c:val>
          <c:extLst>
            <c:ext xmlns:c16="http://schemas.microsoft.com/office/drawing/2014/chart" uri="{C3380CC4-5D6E-409C-BE32-E72D297353CC}">
              <c16:uniqueId val="{00000000-36A0-4A10-9F73-C8A7C677B8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0-4A10-9F73-C8A7C677B8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D-4714-9DEB-C61531E078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D-4714-9DEB-C61531E078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9-4027-A034-A470102B10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9-4027-A034-A470102B10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E3-41A5-8359-206BD12A25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E3-41A5-8359-206BD12A25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E-4C47-9833-0092A6EBF6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E-4C47-9833-0092A6EBF6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899.94</c:v>
                </c:pt>
                <c:pt idx="1">
                  <c:v>1158</c:v>
                </c:pt>
                <c:pt idx="2">
                  <c:v>750.8</c:v>
                </c:pt>
                <c:pt idx="3">
                  <c:v>654.61</c:v>
                </c:pt>
                <c:pt idx="4">
                  <c:v>669.91</c:v>
                </c:pt>
              </c:numCache>
            </c:numRef>
          </c:val>
          <c:extLst>
            <c:ext xmlns:c16="http://schemas.microsoft.com/office/drawing/2014/chart" uri="{C3380CC4-5D6E-409C-BE32-E72D297353CC}">
              <c16:uniqueId val="{00000000-8A8C-4D81-A2A6-E478ADC87F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8A8C-4D81-A2A6-E478ADC87F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80.62</c:v>
                </c:pt>
                <c:pt idx="1">
                  <c:v>81.86</c:v>
                </c:pt>
                <c:pt idx="2">
                  <c:v>81.790000000000006</c:v>
                </c:pt>
                <c:pt idx="3">
                  <c:v>82.76</c:v>
                </c:pt>
                <c:pt idx="4">
                  <c:v>83.67</c:v>
                </c:pt>
              </c:numCache>
            </c:numRef>
          </c:val>
          <c:extLst>
            <c:ext xmlns:c16="http://schemas.microsoft.com/office/drawing/2014/chart" uri="{C3380CC4-5D6E-409C-BE32-E72D297353CC}">
              <c16:uniqueId val="{00000000-8307-4EF4-9814-2D11DDBE8B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8307-4EF4-9814-2D11DDBE8B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3922-4421-812B-EFB0D1F527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3922-4421-812B-EFB0D1F527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4" zoomScaleNormal="84"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中之条町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15782</v>
      </c>
      <c r="AM8" s="75"/>
      <c r="AN8" s="75"/>
      <c r="AO8" s="75"/>
      <c r="AP8" s="75"/>
      <c r="AQ8" s="75"/>
      <c r="AR8" s="75"/>
      <c r="AS8" s="75"/>
      <c r="AT8" s="74">
        <f>データ!T6</f>
        <v>439.28</v>
      </c>
      <c r="AU8" s="74"/>
      <c r="AV8" s="74"/>
      <c r="AW8" s="74"/>
      <c r="AX8" s="74"/>
      <c r="AY8" s="74"/>
      <c r="AZ8" s="74"/>
      <c r="BA8" s="74"/>
      <c r="BB8" s="74">
        <f>データ!U6</f>
        <v>35.93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52.67</v>
      </c>
      <c r="Q10" s="74"/>
      <c r="R10" s="74"/>
      <c r="S10" s="74"/>
      <c r="T10" s="74"/>
      <c r="U10" s="74"/>
      <c r="V10" s="74"/>
      <c r="W10" s="74">
        <f>データ!Q6</f>
        <v>94.69</v>
      </c>
      <c r="X10" s="74"/>
      <c r="Y10" s="74"/>
      <c r="Z10" s="74"/>
      <c r="AA10" s="74"/>
      <c r="AB10" s="74"/>
      <c r="AC10" s="74"/>
      <c r="AD10" s="75">
        <f>データ!R6</f>
        <v>2200</v>
      </c>
      <c r="AE10" s="75"/>
      <c r="AF10" s="75"/>
      <c r="AG10" s="75"/>
      <c r="AH10" s="75"/>
      <c r="AI10" s="75"/>
      <c r="AJ10" s="75"/>
      <c r="AK10" s="2"/>
      <c r="AL10" s="75">
        <f>データ!V6</f>
        <v>8264</v>
      </c>
      <c r="AM10" s="75"/>
      <c r="AN10" s="75"/>
      <c r="AO10" s="75"/>
      <c r="AP10" s="75"/>
      <c r="AQ10" s="75"/>
      <c r="AR10" s="75"/>
      <c r="AS10" s="75"/>
      <c r="AT10" s="74">
        <f>データ!W6</f>
        <v>3.91</v>
      </c>
      <c r="AU10" s="74"/>
      <c r="AV10" s="74"/>
      <c r="AW10" s="74"/>
      <c r="AX10" s="74"/>
      <c r="AY10" s="74"/>
      <c r="AZ10" s="74"/>
      <c r="BA10" s="74"/>
      <c r="BB10" s="74">
        <f>データ!X6</f>
        <v>2113.5500000000002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PqgPykKIt0lbxQtP90sSkaHJgzgLWI08fpFcsE9JHiqSXAjpb6Q+ZVxEj+Fz6Np1+gJnS+pv5kFt8916i7UA==" saltValue="j5j0PH31Izlekat++iI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104213</v>
      </c>
      <c r="D6" s="33">
        <f t="shared" si="3"/>
        <v>47</v>
      </c>
      <c r="E6" s="33">
        <f t="shared" si="3"/>
        <v>17</v>
      </c>
      <c r="F6" s="33">
        <f t="shared" si="3"/>
        <v>1</v>
      </c>
      <c r="G6" s="33">
        <f t="shared" si="3"/>
        <v>0</v>
      </c>
      <c r="H6" s="33" t="str">
        <f t="shared" si="3"/>
        <v>群馬県　中之条町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52.67</v>
      </c>
      <c r="Q6" s="34">
        <f t="shared" si="3"/>
        <v>94.69</v>
      </c>
      <c r="R6" s="34">
        <f t="shared" si="3"/>
        <v>2200</v>
      </c>
      <c r="S6" s="34">
        <f t="shared" si="3"/>
        <v>15782</v>
      </c>
      <c r="T6" s="34">
        <f t="shared" si="3"/>
        <v>439.28</v>
      </c>
      <c r="U6" s="34">
        <f t="shared" si="3"/>
        <v>35.93</v>
      </c>
      <c r="V6" s="34">
        <f t="shared" si="3"/>
        <v>8264</v>
      </c>
      <c r="W6" s="34">
        <f t="shared" si="3"/>
        <v>3.91</v>
      </c>
      <c r="X6" s="34">
        <f t="shared" si="3"/>
        <v>2113.5500000000002</v>
      </c>
      <c r="Y6" s="35">
        <f>IF(Y7="",NA(),Y7)</f>
        <v>86.78</v>
      </c>
      <c r="Z6" s="35">
        <f t="shared" ref="Z6:AH6" si="4">IF(Z7="",NA(),Z7)</f>
        <v>81.680000000000007</v>
      </c>
      <c r="AA6" s="35">
        <f t="shared" si="4"/>
        <v>88.81</v>
      </c>
      <c r="AB6" s="35">
        <f t="shared" si="4"/>
        <v>81.069999999999993</v>
      </c>
      <c r="AC6" s="35">
        <f t="shared" si="4"/>
        <v>84.22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899.94</v>
      </c>
      <c r="BG6" s="35">
        <f t="shared" ref="BG6:BO6" si="7">IF(BG7="",NA(),BG7)</f>
        <v>1158</v>
      </c>
      <c r="BH6" s="35">
        <f t="shared" si="7"/>
        <v>750.8</v>
      </c>
      <c r="BI6" s="35">
        <f t="shared" si="7"/>
        <v>654.61</v>
      </c>
      <c r="BJ6" s="35">
        <f t="shared" si="7"/>
        <v>669.91</v>
      </c>
      <c r="BK6" s="35">
        <f t="shared" si="7"/>
        <v>1824.34</v>
      </c>
      <c r="BL6" s="35">
        <f t="shared" si="7"/>
        <v>1604.64</v>
      </c>
      <c r="BM6" s="35">
        <f t="shared" si="7"/>
        <v>1217.7</v>
      </c>
      <c r="BN6" s="35">
        <f t="shared" si="7"/>
        <v>1048.23</v>
      </c>
      <c r="BO6" s="35">
        <f t="shared" si="7"/>
        <v>1130.42</v>
      </c>
      <c r="BP6" s="34" t="str">
        <f>IF(BP7="","",IF(BP7="-","【-】","【"&amp;SUBSTITUTE(TEXT(BP7,"#,##0.00"),"-","△")&amp;"】"))</f>
        <v>【682.51】</v>
      </c>
      <c r="BQ6" s="35">
        <f>IF(BQ7="",NA(),BQ7)</f>
        <v>80.62</v>
      </c>
      <c r="BR6" s="35">
        <f t="shared" ref="BR6:BZ6" si="8">IF(BR7="",NA(),BR7)</f>
        <v>81.86</v>
      </c>
      <c r="BS6" s="35">
        <f t="shared" si="8"/>
        <v>81.790000000000006</v>
      </c>
      <c r="BT6" s="35">
        <f t="shared" si="8"/>
        <v>82.76</v>
      </c>
      <c r="BU6" s="35">
        <f t="shared" si="8"/>
        <v>83.67</v>
      </c>
      <c r="BV6" s="35">
        <f t="shared" si="8"/>
        <v>54.16</v>
      </c>
      <c r="BW6" s="35">
        <f t="shared" si="8"/>
        <v>60.01</v>
      </c>
      <c r="BX6" s="35">
        <f t="shared" si="8"/>
        <v>66.680000000000007</v>
      </c>
      <c r="BY6" s="35">
        <f t="shared" si="8"/>
        <v>78.92</v>
      </c>
      <c r="BZ6" s="35">
        <f t="shared" si="8"/>
        <v>74.17</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307.56</v>
      </c>
      <c r="CH6" s="35">
        <f t="shared" si="9"/>
        <v>277.67</v>
      </c>
      <c r="CI6" s="35">
        <f t="shared" si="9"/>
        <v>260.11</v>
      </c>
      <c r="CJ6" s="35">
        <f t="shared" si="9"/>
        <v>220.31</v>
      </c>
      <c r="CK6" s="35">
        <f t="shared" si="9"/>
        <v>230.95</v>
      </c>
      <c r="CL6" s="34" t="str">
        <f>IF(CL7="","",IF(CL7="-","【-】","【"&amp;SUBSTITUTE(TEXT(CL7,"#,##0.00"),"-","△")&amp;"】"))</f>
        <v>【136.15】</v>
      </c>
      <c r="CM6" s="35">
        <f>IF(CM7="",NA(),CM7)</f>
        <v>67.89</v>
      </c>
      <c r="CN6" s="35">
        <f t="shared" ref="CN6:CV6" si="10">IF(CN7="",NA(),CN7)</f>
        <v>67.39</v>
      </c>
      <c r="CO6" s="35">
        <f t="shared" si="10"/>
        <v>69.94</v>
      </c>
      <c r="CP6" s="35">
        <f t="shared" si="10"/>
        <v>69.06</v>
      </c>
      <c r="CQ6" s="35">
        <f t="shared" si="10"/>
        <v>70.31</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86.15</v>
      </c>
      <c r="CY6" s="35">
        <f t="shared" ref="CY6:DG6" si="11">IF(CY7="",NA(),CY7)</f>
        <v>86.94</v>
      </c>
      <c r="CZ6" s="35">
        <f t="shared" si="11"/>
        <v>88.09</v>
      </c>
      <c r="DA6" s="35">
        <f t="shared" si="11"/>
        <v>88.46</v>
      </c>
      <c r="DB6" s="35">
        <f t="shared" si="11"/>
        <v>88.94</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0.18</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2">
      <c r="A7" s="28"/>
      <c r="B7" s="37">
        <v>2019</v>
      </c>
      <c r="C7" s="37">
        <v>104213</v>
      </c>
      <c r="D7" s="37">
        <v>47</v>
      </c>
      <c r="E7" s="37">
        <v>17</v>
      </c>
      <c r="F7" s="37">
        <v>1</v>
      </c>
      <c r="G7" s="37">
        <v>0</v>
      </c>
      <c r="H7" s="37" t="s">
        <v>98</v>
      </c>
      <c r="I7" s="37" t="s">
        <v>99</v>
      </c>
      <c r="J7" s="37" t="s">
        <v>100</v>
      </c>
      <c r="K7" s="37" t="s">
        <v>101</v>
      </c>
      <c r="L7" s="37" t="s">
        <v>102</v>
      </c>
      <c r="M7" s="37" t="s">
        <v>103</v>
      </c>
      <c r="N7" s="38" t="s">
        <v>104</v>
      </c>
      <c r="O7" s="38" t="s">
        <v>105</v>
      </c>
      <c r="P7" s="38">
        <v>52.67</v>
      </c>
      <c r="Q7" s="38">
        <v>94.69</v>
      </c>
      <c r="R7" s="38">
        <v>2200</v>
      </c>
      <c r="S7" s="38">
        <v>15782</v>
      </c>
      <c r="T7" s="38">
        <v>439.28</v>
      </c>
      <c r="U7" s="38">
        <v>35.93</v>
      </c>
      <c r="V7" s="38">
        <v>8264</v>
      </c>
      <c r="W7" s="38">
        <v>3.91</v>
      </c>
      <c r="X7" s="38">
        <v>2113.5500000000002</v>
      </c>
      <c r="Y7" s="38">
        <v>86.78</v>
      </c>
      <c r="Z7" s="38">
        <v>81.680000000000007</v>
      </c>
      <c r="AA7" s="38">
        <v>88.81</v>
      </c>
      <c r="AB7" s="38">
        <v>81.069999999999993</v>
      </c>
      <c r="AC7" s="38">
        <v>84.22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899.94</v>
      </c>
      <c r="BG7" s="38">
        <v>1158</v>
      </c>
      <c r="BH7" s="38">
        <v>750.8</v>
      </c>
      <c r="BI7" s="38">
        <v>654.61</v>
      </c>
      <c r="BJ7" s="38">
        <v>669.91</v>
      </c>
      <c r="BK7" s="38">
        <v>1824.34</v>
      </c>
      <c r="BL7" s="38">
        <v>1604.64</v>
      </c>
      <c r="BM7" s="38">
        <v>1217.7</v>
      </c>
      <c r="BN7" s="38">
        <v>1048.23</v>
      </c>
      <c r="BO7" s="38">
        <v>1130.42</v>
      </c>
      <c r="BP7" s="38">
        <v>682.51</v>
      </c>
      <c r="BQ7" s="38">
        <v>80.62</v>
      </c>
      <c r="BR7" s="38">
        <v>81.86</v>
      </c>
      <c r="BS7" s="38">
        <v>81.790000000000006</v>
      </c>
      <c r="BT7" s="38">
        <v>82.76</v>
      </c>
      <c r="BU7" s="38">
        <v>83.67</v>
      </c>
      <c r="BV7" s="38">
        <v>54.16</v>
      </c>
      <c r="BW7" s="38">
        <v>60.01</v>
      </c>
      <c r="BX7" s="38">
        <v>66.680000000000007</v>
      </c>
      <c r="BY7" s="38">
        <v>78.92</v>
      </c>
      <c r="BZ7" s="38">
        <v>74.17</v>
      </c>
      <c r="CA7" s="38">
        <v>100.34</v>
      </c>
      <c r="CB7" s="38">
        <v>150</v>
      </c>
      <c r="CC7" s="38">
        <v>150</v>
      </c>
      <c r="CD7" s="38">
        <v>150</v>
      </c>
      <c r="CE7" s="38">
        <v>150</v>
      </c>
      <c r="CF7" s="38">
        <v>150</v>
      </c>
      <c r="CG7" s="38">
        <v>307.56</v>
      </c>
      <c r="CH7" s="38">
        <v>277.67</v>
      </c>
      <c r="CI7" s="38">
        <v>260.11</v>
      </c>
      <c r="CJ7" s="38">
        <v>220.31</v>
      </c>
      <c r="CK7" s="38">
        <v>230.95</v>
      </c>
      <c r="CL7" s="38">
        <v>136.15</v>
      </c>
      <c r="CM7" s="38">
        <v>67.89</v>
      </c>
      <c r="CN7" s="38">
        <v>67.39</v>
      </c>
      <c r="CO7" s="38">
        <v>69.94</v>
      </c>
      <c r="CP7" s="38">
        <v>69.06</v>
      </c>
      <c r="CQ7" s="38">
        <v>70.31</v>
      </c>
      <c r="CR7" s="38">
        <v>39.869999999999997</v>
      </c>
      <c r="CS7" s="38">
        <v>41.28</v>
      </c>
      <c r="CT7" s="38">
        <v>41.45</v>
      </c>
      <c r="CU7" s="38">
        <v>49.68</v>
      </c>
      <c r="CV7" s="38">
        <v>49.27</v>
      </c>
      <c r="CW7" s="38">
        <v>59.64</v>
      </c>
      <c r="CX7" s="38">
        <v>86.15</v>
      </c>
      <c r="CY7" s="38">
        <v>86.94</v>
      </c>
      <c r="CZ7" s="38">
        <v>88.09</v>
      </c>
      <c r="DA7" s="38">
        <v>88.46</v>
      </c>
      <c r="DB7" s="38">
        <v>88.94</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0.18</v>
      </c>
      <c r="EJ7" s="38">
        <v>0.2</v>
      </c>
      <c r="EK7" s="38">
        <v>0.19</v>
      </c>
      <c r="EL7" s="38">
        <v>7.0000000000000007E-2</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2021-02-16T07:43:36Z</cp:lastPrinted>
  <dcterms:created xsi:type="dcterms:W3CDTF">2020-12-04T02:44:27Z</dcterms:created>
  <dcterms:modified xsi:type="dcterms:W3CDTF">2021-02-16T07:44:27Z</dcterms:modified>
  <cp:category/>
</cp:coreProperties>
</file>