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23 草津町\"/>
    </mc:Choice>
  </mc:AlternateContent>
  <xr:revisionPtr revIDLastSave="0" documentId="13_ncr:1_{30EE4A3F-68FC-4C7F-B75F-50CB2266090C}" xr6:coauthVersionLast="36" xr6:coauthVersionMax="36" xr10:uidLastSave="{00000000-0000-0000-0000-000000000000}"/>
  <workbookProtection workbookAlgorithmName="SHA-512" workbookHashValue="krxWB+PCXq09YxbDZ72otkqQ2gGjd4XiekEy2/nl52571XBU2A0za/XFds8esD1HXuoudzeMmbWEMIUBMr0b0A==" workbookSaltValue="H1qxoHKBf2SbEmsPrL15Ug==" workbookSpinCount="100000" lockStructure="1"/>
  <bookViews>
    <workbookView showHorizontalScroll="0" showVerticalScroll="0" showSheetTabs="0" xWindow="0" yWindow="0" windowWidth="14810" windowHeight="527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P6" i="5"/>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AT10" i="4"/>
  <c r="AL10" i="4"/>
  <c r="W10" i="4"/>
  <c r="P10" i="4"/>
  <c r="B10" i="4"/>
  <c r="BB8" i="4"/>
  <c r="AT8" i="4"/>
  <c r="AL8" i="4"/>
  <c r="AD8" i="4"/>
  <c r="W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<sst xmlns="http://schemas.openxmlformats.org/spreadsheetml/2006/main" count="233" uniqueCount="116">
  <si>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</si>
  <si>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</si>
  <si>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</si>
  <si>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</si>
  <si>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</si>
  <si>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</si>
  <si>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</si>
  <si>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</si>
  <si>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</si>
  <si>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</si>
  <si>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</si>
  <si>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</si>
  <si>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</si>
  <si>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</si>
  <si>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</si>
  <si>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</si>
  <si>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</si>
  <si>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</si>
  <si>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</si>
  <si>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</si>
  <si>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</si>
  <si>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</si>
  <si>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</si>
  <si>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</si>
  <si>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</si>
  <si>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</si>
  <si>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</si>
  <si>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</si>
  <si>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</si>
  <si>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</si>
  <si>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</si>
  <si>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</si>
  <si>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</si>
  <si>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</si>
  <si>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</si>
  <si>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</si>
  <si>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</si>
  <si>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</si>
  <si>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</si>
  <si>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</si>
  <si>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</si>
  <si>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</si>
  <si>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</si>
  <si>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</si>
  <si>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</si>
  <si>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</si>
  <si>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</si>
  <si>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</si>
  <si>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</si>
  <si>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</si>
  <si>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</si>
  <si>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</si>
  <si>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</si>
  <si>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</si>
  <si>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</si>
  <si>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</si>
  <si>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</si>
  <si>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</si>
  <si>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</si>
  <si>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</si>
  <si>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</si>
  <si>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</si>
  <si>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</si>
  <si>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</si>
  <si>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</si>
  <si>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</si>
  <si>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</si>
  <si>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</si>
  <si>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</si>
  <si>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</si>
  <si>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</si>
  <si>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</si>
  <si>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</si>
  <si>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</si>
  <si>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</si>
  <si>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</si>
  <si>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</si>
  <si>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</si>
  <si>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</si>
  <si>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</si>
  <si>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</si>
  <si>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</si>
  <si>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</si>
  <si>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</si>
  <si>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</si>
  <si>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</si>
  <si>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</si>
  <si>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</si>
  <si>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</si>
  <si>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</si>
  <si>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</si>
  <si>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</si>
  <si>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</si>
  <si>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</si>
  <si>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</si>
  <si>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</si>
  <si>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</si>
  <si>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</si>
  <si>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</si>
  <si>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</si>
  <si>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</si>
  <si>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</si>
  <si>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</si>
  <si>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</si>
  <si>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</si>
  <si>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</si>
  <si>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</si>
  <si>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</si>
  <si>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</si>
  <si>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</si>
  <si>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</si>
  <si>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</si>
  <si>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</si>
  <si>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①〈収益的収支比率〉類似団体と比較して高い水準にあるが、事業の見直し等によりさらなる業務改善に取り組むよう努める。
④〈企業債残高対給水収益比率〉今後は多額な更新費用が必要になるため、収益を考慮した企業債を検討する必要がある。
⑤〈料金回収率〉類似団体と比較すると高水準にあるが、将来の更新等に備えて料金収入の確保に引き続き努める。
⑥〈給水原価〉類似団体と比較して低水準にあるが、現在今後の更新等に備えた料金設定の検討中である。
⑦〈施設利用率〉人口減少や渇水期における原水の確保が課題であるが、安定供給に努める。
⑧〈有収率〉昨年度と変わらないくらいの漏水件数が見られた。また、漏水発見が遅れたことも影響しており低い数値となってしまった。老朽管の管路更新・漏水の早期発見を視野に入れ不明水対策に力を入れていく。</t>
    <rPh sb="265" eb="268">
      <t>サクネンド</t>
    </rPh>
    <rPh sb="269" eb="270">
      <t>カ</t>
    </rPh>
    <rPh sb="291" eb="293">
      <t>ロウスイ</t>
    </rPh>
    <rPh sb="293" eb="295">
      <t>ハッケン</t>
    </rPh>
    <rPh sb="296" eb="297">
      <t>オク</t>
    </rPh>
    <rPh sb="302" eb="304">
      <t>エイキョウ</t>
    </rPh>
    <rPh sb="330" eb="332">
      <t>ロウスイ</t>
    </rPh>
    <rPh sb="333" eb="335">
      <t>ソウキ</t>
    </rPh>
    <rPh sb="335" eb="337">
      <t>ハッケン</t>
    </rPh>
    <phoneticPr fontId="4"/>
  </si>
  <si>
    <t>③〈管路更新率〉更新時期が迫っているため、更新計画を策定、随時更新に向けて動き出しているが、予算等の問題もあり少しずつ行って行く予定である。</t>
    <phoneticPr fontId="4"/>
  </si>
  <si>
    <t>　会計規模が小さく、給水人口も減少傾向であり施設修繕費の拠出も困難な状況であるため、料金収入の改定・将来的に町水道事業との統合を視野に計画を策定している。
　公営企業会計移行をR2年度から取り組みを始め、今後公営企業会計移行のタイミングで町水道事業との統合も考えながら企業会計移行を開始する。
　また、水道事業の広域連携については、吾妻郡町村情報システム共同化推進協議会において、上下水道料金システムの共同化を進めている。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</si>
</sst>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AB-4F7F-A807-5B018AC5836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DDAB-4F7F-A807-5B018AC5836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44.6</c:v>
                </c:pt>
                <c:pt idx="1">
                  <c:v>43.3</c:v>
                </c:pt>
                <c:pt idx="2">
                  <c:v>42.67</c:v>
                </c:pt>
                <c:pt idx="3">
                  <c:v>70.510000000000005</c:v>
                </c:pt>
                <c:pt idx="4">
                  <c:v>74.64</c:v>
                </c:pt>
              </c:numCache>
            </c:numRef>
          </c:val>
          <c:extLst>
            <c:ext xmlns:c16="http://schemas.microsoft.com/office/drawing/2014/chart" uri="{C3380CC4-5D6E-409C-BE32-E72D297353CC}">
              <c16:uniqueId val="{00000000-D034-4503-858B-D543C792433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D034-4503-858B-D543C792433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74.400000000000006</c:v>
                </c:pt>
                <c:pt idx="1">
                  <c:v>75.989999999999995</c:v>
                </c:pt>
                <c:pt idx="2">
                  <c:v>72.22</c:v>
                </c:pt>
                <c:pt idx="3">
                  <c:v>42.4</c:v>
                </c:pt>
                <c:pt idx="4">
                  <c:v>38.58</c:v>
                </c:pt>
              </c:numCache>
            </c:numRef>
          </c:val>
          <c:extLst>
            <c:ext xmlns:c16="http://schemas.microsoft.com/office/drawing/2014/chart" uri="{C3380CC4-5D6E-409C-BE32-E72D297353CC}">
              <c16:uniqueId val="{00000000-6AD8-4D31-89D6-1D636B4BA7B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6AD8-4D31-89D6-1D636B4BA7B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130.97999999999999</c:v>
                </c:pt>
                <c:pt idx="1">
                  <c:v>181.27</c:v>
                </c:pt>
                <c:pt idx="2">
                  <c:v>169.32</c:v>
                </c:pt>
                <c:pt idx="3">
                  <c:v>133.30000000000001</c:v>
                </c:pt>
                <c:pt idx="4">
                  <c:v>131.35</c:v>
                </c:pt>
              </c:numCache>
            </c:numRef>
          </c:val>
          <c:extLst>
            <c:ext xmlns:c16="http://schemas.microsoft.com/office/drawing/2014/chart" uri="{C3380CC4-5D6E-409C-BE32-E72D297353CC}">
              <c16:uniqueId val="{00000000-BE48-4571-BDA8-A3E9EABB3EF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BE48-4571-BDA8-A3E9EABB3EF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C1-4689-84D8-62F708F2876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C1-4689-84D8-62F708F2876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E3-4992-9207-89235C84B76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E3-4992-9207-89235C84B76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4A-4891-8B90-9A0386D9D8E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4A-4891-8B90-9A0386D9D8E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77-4EAA-822E-5200ADD61A3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77-4EAA-822E-5200ADD61A3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E9-40C1-BD16-595B50F8BDA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9AE9-40C1-BD16-595B50F8BDA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130.91999999999999</c:v>
                </c:pt>
                <c:pt idx="1">
                  <c:v>180.88</c:v>
                </c:pt>
                <c:pt idx="2">
                  <c:v>166.98</c:v>
                </c:pt>
                <c:pt idx="3">
                  <c:v>127.84</c:v>
                </c:pt>
                <c:pt idx="4">
                  <c:v>131.31</c:v>
                </c:pt>
              </c:numCache>
            </c:numRef>
          </c:val>
          <c:extLst>
            <c:ext xmlns:c16="http://schemas.microsoft.com/office/drawing/2014/chart" uri="{C3380CC4-5D6E-409C-BE32-E72D297353CC}">
              <c16:uniqueId val="{00000000-B5CB-46CE-B7CE-80C31B0A68E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B5CB-46CE-B7CE-80C31B0A68E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59.37</c:v>
                </c:pt>
                <c:pt idx="1">
                  <c:v>40.909999999999997</c:v>
                </c:pt>
                <c:pt idx="2">
                  <c:v>52.33</c:v>
                </c:pt>
                <c:pt idx="3">
                  <c:v>62.46</c:v>
                </c:pt>
                <c:pt idx="4">
                  <c:v>62.35</c:v>
                </c:pt>
              </c:numCache>
            </c:numRef>
          </c:val>
          <c:extLst>
            <c:ext xmlns:c16="http://schemas.microsoft.com/office/drawing/2014/chart" uri="{C3380CC4-5D6E-409C-BE32-E72D297353CC}">
              <c16:uniqueId val="{00000000-F544-4935-8FE1-1A2C0F22C5F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F544-4935-8FE1-1A2C0F22C5F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群馬県　草津町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6370</v>
      </c>
      <c r="AM8" s="51"/>
      <c r="AN8" s="51"/>
      <c r="AO8" s="51"/>
      <c r="AP8" s="51"/>
      <c r="AQ8" s="51"/>
      <c r="AR8" s="51"/>
      <c r="AS8" s="51"/>
      <c r="AT8" s="47">
        <f>データ!$S$6</f>
        <v>49.75</v>
      </c>
      <c r="AU8" s="47"/>
      <c r="AV8" s="47"/>
      <c r="AW8" s="47"/>
      <c r="AX8" s="47"/>
      <c r="AY8" s="47"/>
      <c r="AZ8" s="47"/>
      <c r="BA8" s="47"/>
      <c r="BB8" s="47">
        <f>データ!$T$6</f>
        <v>128.04</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8.2200000000000006</v>
      </c>
      <c r="Q10" s="47"/>
      <c r="R10" s="47"/>
      <c r="S10" s="47"/>
      <c r="T10" s="47"/>
      <c r="U10" s="47"/>
      <c r="V10" s="47"/>
      <c r="W10" s="51">
        <f>データ!$Q$6</f>
        <v>1414</v>
      </c>
      <c r="X10" s="51"/>
      <c r="Y10" s="51"/>
      <c r="Z10" s="51"/>
      <c r="AA10" s="51"/>
      <c r="AB10" s="51"/>
      <c r="AC10" s="51"/>
      <c r="AD10" s="2"/>
      <c r="AE10" s="2"/>
      <c r="AF10" s="2"/>
      <c r="AG10" s="2"/>
      <c r="AH10" s="2"/>
      <c r="AI10" s="2"/>
      <c r="AJ10" s="2"/>
      <c r="AK10" s="2"/>
      <c r="AL10" s="51">
        <f>データ!$U$6</f>
        <v>516</v>
      </c>
      <c r="AM10" s="51"/>
      <c r="AN10" s="51"/>
      <c r="AO10" s="51"/>
      <c r="AP10" s="51"/>
      <c r="AQ10" s="51"/>
      <c r="AR10" s="51"/>
      <c r="AS10" s="51"/>
      <c r="AT10" s="47">
        <f>データ!$V$6</f>
        <v>1.8</v>
      </c>
      <c r="AU10" s="47"/>
      <c r="AV10" s="47"/>
      <c r="AW10" s="47"/>
      <c r="AX10" s="47"/>
      <c r="AY10" s="47"/>
      <c r="AZ10" s="47"/>
      <c r="BA10" s="47"/>
      <c r="BB10" s="47">
        <f>データ!$W$6</f>
        <v>286.67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113</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rW257bD13m1wC/pRL+jwmSafWIXvS6v5/sbTMVqJ7ZbRV0uN8hZ+C6vTYogGPTWDp2ibgRytlyp9cCv2a6ECWQ==" saltValue="lg2mDrlyjsBY4oNdypoYL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104264</v>
      </c>
      <c r="D6" s="34">
        <f t="shared" si="3"/>
        <v>47</v>
      </c>
      <c r="E6" s="34">
        <f t="shared" si="3"/>
        <v>1</v>
      </c>
      <c r="F6" s="34">
        <f t="shared" si="3"/>
        <v>0</v>
      </c>
      <c r="G6" s="34">
        <f t="shared" si="3"/>
        <v>0</v>
      </c>
      <c r="H6" s="34" t="str">
        <f t="shared" si="3"/>
        <v>群馬県　草津町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8.2200000000000006</v>
      </c>
      <c r="Q6" s="35">
        <f t="shared" si="3"/>
        <v>1414</v>
      </c>
      <c r="R6" s="35">
        <f t="shared" si="3"/>
        <v>6370</v>
      </c>
      <c r="S6" s="35">
        <f t="shared" si="3"/>
        <v>49.75</v>
      </c>
      <c r="T6" s="35">
        <f t="shared" si="3"/>
        <v>128.04</v>
      </c>
      <c r="U6" s="35">
        <f t="shared" si="3"/>
        <v>516</v>
      </c>
      <c r="V6" s="35">
        <f t="shared" si="3"/>
        <v>1.8</v>
      </c>
      <c r="W6" s="35">
        <f t="shared" si="3"/>
        <v>286.67</v>
      </c>
      <c r="X6" s="36">
        <f>IF(X7="",NA(),X7)</f>
        <v>130.97999999999999</v>
      </c>
      <c r="Y6" s="36">
        <f t="shared" ref="Y6:AG6" si="4">IF(Y7="",NA(),Y7)</f>
        <v>181.27</v>
      </c>
      <c r="Z6" s="36">
        <f t="shared" si="4"/>
        <v>169.32</v>
      </c>
      <c r="AA6" s="36">
        <f t="shared" si="4"/>
        <v>133.30000000000001</v>
      </c>
      <c r="AB6" s="36">
        <f t="shared" si="4"/>
        <v>131.35</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1510.14</v>
      </c>
      <c r="BK6" s="36">
        <f t="shared" si="7"/>
        <v>1595.62</v>
      </c>
      <c r="BL6" s="36">
        <f t="shared" si="7"/>
        <v>1302.33</v>
      </c>
      <c r="BM6" s="36">
        <f t="shared" si="7"/>
        <v>1274.21</v>
      </c>
      <c r="BN6" s="36">
        <f t="shared" si="7"/>
        <v>1183.92</v>
      </c>
      <c r="BO6" s="35" t="str">
        <f>IF(BO7="","",IF(BO7="-","【-】","【"&amp;SUBSTITUTE(TEXT(BO7,"#,##0.00"),"-","△")&amp;"】"))</f>
        <v>【1,084.05】</v>
      </c>
      <c r="BP6" s="36">
        <f>IF(BP7="",NA(),BP7)</f>
        <v>130.91999999999999</v>
      </c>
      <c r="BQ6" s="36">
        <f t="shared" ref="BQ6:BY6" si="8">IF(BQ7="",NA(),BQ7)</f>
        <v>180.88</v>
      </c>
      <c r="BR6" s="36">
        <f t="shared" si="8"/>
        <v>166.98</v>
      </c>
      <c r="BS6" s="36">
        <f t="shared" si="8"/>
        <v>127.84</v>
      </c>
      <c r="BT6" s="36">
        <f t="shared" si="8"/>
        <v>131.31</v>
      </c>
      <c r="BU6" s="36">
        <f t="shared" si="8"/>
        <v>22.67</v>
      </c>
      <c r="BV6" s="36">
        <f t="shared" si="8"/>
        <v>37.92</v>
      </c>
      <c r="BW6" s="36">
        <f t="shared" si="8"/>
        <v>40.89</v>
      </c>
      <c r="BX6" s="36">
        <f t="shared" si="8"/>
        <v>41.25</v>
      </c>
      <c r="BY6" s="36">
        <f t="shared" si="8"/>
        <v>42.5</v>
      </c>
      <c r="BZ6" s="35" t="str">
        <f>IF(BZ7="","",IF(BZ7="-","【-】","【"&amp;SUBSTITUTE(TEXT(BZ7,"#,##0.00"),"-","△")&amp;"】"))</f>
        <v>【53.46】</v>
      </c>
      <c r="CA6" s="36">
        <f>IF(CA7="",NA(),CA7)</f>
        <v>59.37</v>
      </c>
      <c r="CB6" s="36">
        <f t="shared" ref="CB6:CJ6" si="9">IF(CB7="",NA(),CB7)</f>
        <v>40.909999999999997</v>
      </c>
      <c r="CC6" s="36">
        <f t="shared" si="9"/>
        <v>52.33</v>
      </c>
      <c r="CD6" s="36">
        <f t="shared" si="9"/>
        <v>62.46</v>
      </c>
      <c r="CE6" s="36">
        <f t="shared" si="9"/>
        <v>62.35</v>
      </c>
      <c r="CF6" s="36">
        <f t="shared" si="9"/>
        <v>789.62</v>
      </c>
      <c r="CG6" s="36">
        <f t="shared" si="9"/>
        <v>423.18</v>
      </c>
      <c r="CH6" s="36">
        <f t="shared" si="9"/>
        <v>383.2</v>
      </c>
      <c r="CI6" s="36">
        <f t="shared" si="9"/>
        <v>383.25</v>
      </c>
      <c r="CJ6" s="36">
        <f t="shared" si="9"/>
        <v>377.72</v>
      </c>
      <c r="CK6" s="35" t="str">
        <f>IF(CK7="","",IF(CK7="-","【-】","【"&amp;SUBSTITUTE(TEXT(CK7,"#,##0.00"),"-","△")&amp;"】"))</f>
        <v>【300.47】</v>
      </c>
      <c r="CL6" s="36">
        <f>IF(CL7="",NA(),CL7)</f>
        <v>44.6</v>
      </c>
      <c r="CM6" s="36">
        <f t="shared" ref="CM6:CU6" si="10">IF(CM7="",NA(),CM7)</f>
        <v>43.3</v>
      </c>
      <c r="CN6" s="36">
        <f t="shared" si="10"/>
        <v>42.67</v>
      </c>
      <c r="CO6" s="36">
        <f t="shared" si="10"/>
        <v>70.510000000000005</v>
      </c>
      <c r="CP6" s="36">
        <f t="shared" si="10"/>
        <v>74.64</v>
      </c>
      <c r="CQ6" s="36">
        <f t="shared" si="10"/>
        <v>48.7</v>
      </c>
      <c r="CR6" s="36">
        <f t="shared" si="10"/>
        <v>46.9</v>
      </c>
      <c r="CS6" s="36">
        <f t="shared" si="10"/>
        <v>47.95</v>
      </c>
      <c r="CT6" s="36">
        <f t="shared" si="10"/>
        <v>48.26</v>
      </c>
      <c r="CU6" s="36">
        <f t="shared" si="10"/>
        <v>48.01</v>
      </c>
      <c r="CV6" s="35" t="str">
        <f>IF(CV7="","",IF(CV7="-","【-】","【"&amp;SUBSTITUTE(TEXT(CV7,"#,##0.00"),"-","△")&amp;"】"))</f>
        <v>【54.90】</v>
      </c>
      <c r="CW6" s="36">
        <f>IF(CW7="",NA(),CW7)</f>
        <v>74.400000000000006</v>
      </c>
      <c r="CX6" s="36">
        <f t="shared" ref="CX6:DF6" si="11">IF(CX7="",NA(),CX7)</f>
        <v>75.989999999999995</v>
      </c>
      <c r="CY6" s="36">
        <f t="shared" si="11"/>
        <v>72.22</v>
      </c>
      <c r="CZ6" s="36">
        <f t="shared" si="11"/>
        <v>42.4</v>
      </c>
      <c r="DA6" s="36">
        <f t="shared" si="11"/>
        <v>38.58</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104264</v>
      </c>
      <c r="D7" s="38">
        <v>47</v>
      </c>
      <c r="E7" s="38">
        <v>1</v>
      </c>
      <c r="F7" s="38">
        <v>0</v>
      </c>
      <c r="G7" s="38">
        <v>0</v>
      </c>
      <c r="H7" s="38" t="s">
        <v>95</v>
      </c>
      <c r="I7" s="38" t="s">
        <v>96</v>
      </c>
      <c r="J7" s="38" t="s">
        <v>97</v>
      </c>
      <c r="K7" s="38" t="s">
        <v>98</v>
      </c>
      <c r="L7" s="38" t="s">
        <v>99</v>
      </c>
      <c r="M7" s="38" t="s">
        <v>100</v>
      </c>
      <c r="N7" s="39" t="s">
        <v>101</v>
      </c>
      <c r="O7" s="39" t="s">
        <v>102</v>
      </c>
      <c r="P7" s="39">
        <v>8.2200000000000006</v>
      </c>
      <c r="Q7" s="39">
        <v>1414</v>
      </c>
      <c r="R7" s="39">
        <v>6370</v>
      </c>
      <c r="S7" s="39">
        <v>49.75</v>
      </c>
      <c r="T7" s="39">
        <v>128.04</v>
      </c>
      <c r="U7" s="39">
        <v>516</v>
      </c>
      <c r="V7" s="39">
        <v>1.8</v>
      </c>
      <c r="W7" s="39">
        <v>286.67</v>
      </c>
      <c r="X7" s="39">
        <v>130.97999999999999</v>
      </c>
      <c r="Y7" s="39">
        <v>181.27</v>
      </c>
      <c r="Z7" s="39">
        <v>169.32</v>
      </c>
      <c r="AA7" s="39">
        <v>133.30000000000001</v>
      </c>
      <c r="AB7" s="39">
        <v>131.35</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1510.14</v>
      </c>
      <c r="BK7" s="39">
        <v>1595.62</v>
      </c>
      <c r="BL7" s="39">
        <v>1302.33</v>
      </c>
      <c r="BM7" s="39">
        <v>1274.21</v>
      </c>
      <c r="BN7" s="39">
        <v>1183.92</v>
      </c>
      <c r="BO7" s="39">
        <v>1084.05</v>
      </c>
      <c r="BP7" s="39">
        <v>130.91999999999999</v>
      </c>
      <c r="BQ7" s="39">
        <v>180.88</v>
      </c>
      <c r="BR7" s="39">
        <v>166.98</v>
      </c>
      <c r="BS7" s="39">
        <v>127.84</v>
      </c>
      <c r="BT7" s="39">
        <v>131.31</v>
      </c>
      <c r="BU7" s="39">
        <v>22.67</v>
      </c>
      <c r="BV7" s="39">
        <v>37.92</v>
      </c>
      <c r="BW7" s="39">
        <v>40.89</v>
      </c>
      <c r="BX7" s="39">
        <v>41.25</v>
      </c>
      <c r="BY7" s="39">
        <v>42.5</v>
      </c>
      <c r="BZ7" s="39">
        <v>53.46</v>
      </c>
      <c r="CA7" s="39">
        <v>59.37</v>
      </c>
      <c r="CB7" s="39">
        <v>40.909999999999997</v>
      </c>
      <c r="CC7" s="39">
        <v>52.33</v>
      </c>
      <c r="CD7" s="39">
        <v>62.46</v>
      </c>
      <c r="CE7" s="39">
        <v>62.35</v>
      </c>
      <c r="CF7" s="39">
        <v>789.62</v>
      </c>
      <c r="CG7" s="39">
        <v>423.18</v>
      </c>
      <c r="CH7" s="39">
        <v>383.2</v>
      </c>
      <c r="CI7" s="39">
        <v>383.25</v>
      </c>
      <c r="CJ7" s="39">
        <v>377.72</v>
      </c>
      <c r="CK7" s="39">
        <v>300.47000000000003</v>
      </c>
      <c r="CL7" s="39">
        <v>44.6</v>
      </c>
      <c r="CM7" s="39">
        <v>43.3</v>
      </c>
      <c r="CN7" s="39">
        <v>42.67</v>
      </c>
      <c r="CO7" s="39">
        <v>70.510000000000005</v>
      </c>
      <c r="CP7" s="39">
        <v>74.64</v>
      </c>
      <c r="CQ7" s="39">
        <v>48.7</v>
      </c>
      <c r="CR7" s="39">
        <v>46.9</v>
      </c>
      <c r="CS7" s="39">
        <v>47.95</v>
      </c>
      <c r="CT7" s="39">
        <v>48.26</v>
      </c>
      <c r="CU7" s="39">
        <v>48.01</v>
      </c>
      <c r="CV7" s="39">
        <v>54.9</v>
      </c>
      <c r="CW7" s="39">
        <v>74.400000000000006</v>
      </c>
      <c r="CX7" s="39">
        <v>75.989999999999995</v>
      </c>
      <c r="CY7" s="39">
        <v>72.22</v>
      </c>
      <c r="CZ7" s="39">
        <v>42.4</v>
      </c>
      <c r="DA7" s="39">
        <v>38.58</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2020-12-04T02:19:35Z</dcterms:created>
  <dcterms:modified xsi:type="dcterms:W3CDTF">2021-01-28T06:37:35Z</dcterms:modified>
  <cp:category/>
</cp:coreProperties>
</file>