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9(H28調査)\50_経営比較分析表\06_確認済ファイル\16 神流町\"/>
    </mc:Choice>
  </mc:AlternateContent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W10" i="4" s="1"/>
  <c r="P6" i="5"/>
  <c r="O6" i="5"/>
  <c r="N6" i="5"/>
  <c r="B10" i="4" s="1"/>
  <c r="M6" i="5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I85" i="4"/>
  <c r="E85" i="4"/>
  <c r="BB10" i="4"/>
  <c r="AT10" i="4"/>
  <c r="P10" i="4"/>
  <c r="I10" i="4"/>
  <c r="BB8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<sst xmlns="http://schemas.openxmlformats.org/spreadsheetml/2006/main" count="237" uniqueCount="123">
  <si>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</si>
  <si>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</si>
  <si>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</si>
  <si>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</si>
  <si>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</si>
  <si>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</si>
  <si>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</si>
  <si>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</si>
  <si>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</si>
  <si>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</si>
  <si>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</si>
  <si>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</si>
  <si>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</si>
  <si>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</si>
  <si>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</si>
  <si>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</si>
  <si>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</si>
  <si>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</si>
  <si>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</si>
  <si>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</si>
  <si>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</si>
  <si>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</si>
  <si>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</si>
  <si>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</si>
  <si>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</si>
  <si>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</si>
  <si>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</si>
  <si>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</si>
  <si>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</si>
  <si>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</si>
  <si>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</si>
  <si>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</si>
  <si>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</si>
  <si>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</si>
  <si>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</si>
  <si>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</si>
  <si>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</si>
  <si>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</si>
  <si>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</si>
  <si>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</si>
  <si>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</si>
  <si>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</si>
  <si>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</si>
  <si>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</si>
  <si>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</si>
  <si>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</si>
  <si>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</si>
  <si>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</si>
  <si>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</si>
  <si>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</si>
  <si>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</si>
  <si>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</si>
  <si>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</si>
  <si>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</si>
  <si>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</si>
  <si>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</si>
  <si>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</si>
  <si>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</si>
  <si>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</si>
  <si>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</si>
  <si>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</si>
  <si>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</si>
  <si>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</si>
  <si>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</si>
  <si>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</si>
  <si>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</si>
  <si>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</si>
  <si>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</si>
  <si>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</si>
  <si>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</si>
  <si>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</si>
  <si>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</si>
  <si>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</si>
  <si>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</si>
  <si>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</si>
  <si>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</si>
  <si>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</si>
  <si>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</si>
  <si>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</si>
  <si>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</si>
  <si>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</si>
  <si>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</si>
  <si>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</si>
  <si>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</si>
  <si>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</si>
  <si>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</si>
  <si>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</si>
  <si>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</si>
  <si>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</si>
  <si>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</si>
  <si>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</si>
  <si>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</si>
  <si>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</si>
  <si>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</si>
  <si>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</si>
  <si>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</si>
  <si>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</si>
  <si>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</si>
  <si>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</si>
  <si>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</si>
  <si>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</si>
  <si>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</si>
  <si>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</si>
  <si>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</si>
  <si>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</si>
  <si>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</si>
  <si>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</si>
  <si>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神流町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</si>
  <si>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</si>
  <si>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</si>
  <si>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</si>
  <si>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</si>
  <si>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</si>
  <si>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</si>
  <si>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</si>
  <si>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</si>
  <si>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</si>
  <si>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</si>
  <si>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</si>
  <si>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浄水施設や管路等に老朽化したものが多数あるので、計画的に改修を行っている。計画の見直しを行いながら、今後も改修事業を実施する。</t>
    <rPh sb="37" eb="39">
      <t>ケイカク</t>
    </rPh>
    <phoneticPr fontId="4"/>
  </si>
  <si>
    <t>過疎地域に新規転入者が増えることも難しく、料金の適正化を図ることで健全化に向けたい。また施設規模の見直しを改修と同時に行い、効果的な改修を実施する。</t>
    <rPh sb="0" eb="2">
      <t>カソ</t>
    </rPh>
    <rPh sb="2" eb="4">
      <t>チイキ</t>
    </rPh>
    <rPh sb="5" eb="7">
      <t>シンキ</t>
    </rPh>
    <rPh sb="7" eb="10">
      <t>テンニュウシャ</t>
    </rPh>
    <rPh sb="11" eb="12">
      <t>フ</t>
    </rPh>
    <rPh sb="17" eb="18">
      <t>ムズカ</t>
    </rPh>
    <rPh sb="21" eb="23">
      <t>リョウキン</t>
    </rPh>
    <rPh sb="24" eb="27">
      <t>テキセイカ</t>
    </rPh>
    <rPh sb="28" eb="29">
      <t>ハカ</t>
    </rPh>
    <rPh sb="33" eb="36">
      <t>ケンゼンカ</t>
    </rPh>
    <rPh sb="37" eb="38">
      <t>ム</t>
    </rPh>
    <rPh sb="44" eb="46">
      <t>シセツ</t>
    </rPh>
    <rPh sb="53" eb="55">
      <t>カイシュウ</t>
    </rPh>
    <rPh sb="56" eb="58">
      <t>ドウジ</t>
    </rPh>
    <phoneticPr fontId="4"/>
  </si>
  <si>
    <t>①経営収支比率・・・収支比率は上昇しているが、料金収入は年々減少している。料金設定の見直しが必要である。　④企業債残高対給水収益比率・・・今後、企業債等借入予定であるので上昇が見込まれる。　⑤料金回収率・・・全国平均程度ではあるが、料金設定が適正とはいえない。　⑥給水原価・・・全国平均値以下ではあるが、今後も経費削減に努める。　⑦施設利用率・・・配水量の減少により低い数値となっている。施設規模の見直しが必要である。　⑧有収率・・・全国平均値以上ではあるが、漏水箇所等が多数あると考える。　　　　　　　　　　　　　　　　　　給水人口が減少傾向にあるので、今後大幅な料金収入の増加は見込めない。料金設定の見直しが必要である。　施設利用率が低く、給水人口も減少傾向にあるので、施設規模の見直しを行い、適切な施設となるよう改修事業を行う。</t>
    <rPh sb="1" eb="3">
      <t>ケイエイ</t>
    </rPh>
    <rPh sb="3" eb="5">
      <t>シュウシ</t>
    </rPh>
    <rPh sb="5" eb="7">
      <t>ヒリツ</t>
    </rPh>
    <rPh sb="54" eb="56">
      <t>キギョウ</t>
    </rPh>
    <rPh sb="56" eb="57">
      <t>サイ</t>
    </rPh>
    <rPh sb="57" eb="59">
      <t>ザンダカ</t>
    </rPh>
    <rPh sb="59" eb="60">
      <t>タイ</t>
    </rPh>
    <rPh sb="60" eb="62">
      <t>キュウスイ</t>
    </rPh>
    <rPh sb="62" eb="64">
      <t>シュウエキ</t>
    </rPh>
    <rPh sb="64" eb="66">
      <t>ヒリツ</t>
    </rPh>
    <rPh sb="96" eb="98">
      <t>リョウキン</t>
    </rPh>
    <rPh sb="98" eb="100">
      <t>カイシュウ</t>
    </rPh>
    <rPh sb="100" eb="101">
      <t>リツ</t>
    </rPh>
    <rPh sb="132" eb="134">
      <t>キュウスイ</t>
    </rPh>
    <rPh sb="134" eb="136">
      <t>ゲンカ</t>
    </rPh>
    <rPh sb="166" eb="168">
      <t>シセツ</t>
    </rPh>
    <rPh sb="168" eb="171">
      <t>リヨウリツ</t>
    </rPh>
    <rPh sb="211" eb="213">
      <t>ユウシュウ</t>
    </rPh>
    <rPh sb="213" eb="214">
      <t>リツ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</si>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</sst>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1.02</c:v>
                </c:pt>
                <c:pt idx="1">
                  <c:v>0.56000000000000005</c:v>
                </c:pt>
                <c:pt idx="2">
                  <c:v>1.19</c:v>
                </c:pt>
                <c:pt idx="3">
                  <c:v>2.61</c:v>
                </c:pt>
                <c:pt idx="4">
                  <c:v>2.68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78072"/>
        <c:axId val="170323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0.8</c:v>
                </c:pt>
                <c:pt idx="2">
                  <c:v>0.69</c:v>
                </c:pt>
                <c:pt idx="3">
                  <c:v>1.26</c:v>
                </c:pt>
                <c:pt idx="4">
                  <c:v>0.78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78072"/>
        <c:axId val="170323640"/>
      </c:lineChart>
      <c:dateAx>
        <c:axId val="169978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323640"/>
        <c:crosses val="autoZero"/>
        <c:auto val="1"/>
        <c:lblOffset val="100"/>
        <c:baseTimeUnit val="years"/>
      </c:dateAx>
      <c:valAx>
        <c:axId val="170323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978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32.28</c:v>
                </c:pt>
                <c:pt idx="1">
                  <c:v>30.54</c:v>
                </c:pt>
                <c:pt idx="2">
                  <c:v>29.58</c:v>
                </c:pt>
                <c:pt idx="3">
                  <c:v>28.97</c:v>
                </c:pt>
                <c:pt idx="4">
                  <c:v>28.12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47008"/>
        <c:axId val="243547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57.17</c:v>
                </c:pt>
                <c:pt idx="1">
                  <c:v>57.55</c:v>
                </c:pt>
                <c:pt idx="2">
                  <c:v>57.43</c:v>
                </c:pt>
                <c:pt idx="3">
                  <c:v>48.7</c:v>
                </c:pt>
                <c:pt idx="4">
                  <c:v>46.9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47008"/>
        <c:axId val="243547400"/>
      </c:lineChart>
      <c:dateAx>
        <c:axId val="24354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547400"/>
        <c:crosses val="autoZero"/>
        <c:auto val="1"/>
        <c:lblOffset val="100"/>
        <c:baseTimeUnit val="years"/>
      </c:dateAx>
      <c:valAx>
        <c:axId val="243547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54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82.93</c:v>
                </c:pt>
                <c:pt idx="1">
                  <c:v>82.93</c:v>
                </c:pt>
                <c:pt idx="2">
                  <c:v>82.96</c:v>
                </c:pt>
                <c:pt idx="3">
                  <c:v>82.96</c:v>
                </c:pt>
                <c:pt idx="4">
                  <c:v>82.94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05648"/>
        <c:axId val="243506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74.94</c:v>
                </c:pt>
                <c:pt idx="1">
                  <c:v>74.14</c:v>
                </c:pt>
                <c:pt idx="2">
                  <c:v>73.83</c:v>
                </c:pt>
                <c:pt idx="3">
                  <c:v>74.959999999999994</c:v>
                </c:pt>
                <c:pt idx="4">
                  <c:v>74.63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05648"/>
        <c:axId val="243506040"/>
      </c:lineChart>
      <c:dateAx>
        <c:axId val="24350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506040"/>
        <c:crosses val="autoZero"/>
        <c:auto val="1"/>
        <c:lblOffset val="100"/>
        <c:baseTimeUnit val="years"/>
      </c:dateAx>
      <c:valAx>
        <c:axId val="243506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50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46.39</c:v>
                </c:pt>
                <c:pt idx="1">
                  <c:v>44.2</c:v>
                </c:pt>
                <c:pt idx="2">
                  <c:v>49.95</c:v>
                </c:pt>
                <c:pt idx="3">
                  <c:v>58.44</c:v>
                </c:pt>
                <c:pt idx="4">
                  <c:v>51.9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20992"/>
        <c:axId val="170696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74.52</c:v>
                </c:pt>
                <c:pt idx="1">
                  <c:v>76.09</c:v>
                </c:pt>
                <c:pt idx="2">
                  <c:v>75.87</c:v>
                </c:pt>
                <c:pt idx="3">
                  <c:v>72.03</c:v>
                </c:pt>
                <c:pt idx="4">
                  <c:v>72.11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20992"/>
        <c:axId val="170696648"/>
      </c:lineChart>
      <c:dateAx>
        <c:axId val="17052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696648"/>
        <c:crosses val="autoZero"/>
        <c:auto val="1"/>
        <c:lblOffset val="100"/>
        <c:baseTimeUnit val="years"/>
      </c:dateAx>
      <c:valAx>
        <c:axId val="170696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52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88984"/>
        <c:axId val="169081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88984"/>
        <c:axId val="169081656"/>
      </c:lineChart>
      <c:dateAx>
        <c:axId val="170588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081656"/>
        <c:crosses val="autoZero"/>
        <c:auto val="1"/>
        <c:lblOffset val="100"/>
        <c:baseTimeUnit val="years"/>
      </c:dateAx>
      <c:valAx>
        <c:axId val="169081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588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80168"/>
        <c:axId val="17163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80168"/>
        <c:axId val="171637568"/>
      </c:lineChart>
      <c:dateAx>
        <c:axId val="169180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637568"/>
        <c:crosses val="autoZero"/>
        <c:auto val="1"/>
        <c:lblOffset val="100"/>
        <c:baseTimeUnit val="years"/>
      </c:dateAx>
      <c:valAx>
        <c:axId val="17163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180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19136"/>
        <c:axId val="171619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19136"/>
        <c:axId val="171619528"/>
      </c:lineChart>
      <c:dateAx>
        <c:axId val="171619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619528"/>
        <c:crosses val="autoZero"/>
        <c:auto val="1"/>
        <c:lblOffset val="100"/>
        <c:baseTimeUnit val="years"/>
      </c:dateAx>
      <c:valAx>
        <c:axId val="171619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61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40272"/>
        <c:axId val="169540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40272"/>
        <c:axId val="169540664"/>
      </c:lineChart>
      <c:dateAx>
        <c:axId val="169540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540664"/>
        <c:crosses val="autoZero"/>
        <c:auto val="1"/>
        <c:lblOffset val="100"/>
        <c:baseTimeUnit val="years"/>
      </c:dateAx>
      <c:valAx>
        <c:axId val="169540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540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1412.17</c:v>
                </c:pt>
                <c:pt idx="1">
                  <c:v>1349.24</c:v>
                </c:pt>
                <c:pt idx="2">
                  <c:v>1741.43</c:v>
                </c:pt>
                <c:pt idx="3">
                  <c:v>2036.15</c:v>
                </c:pt>
                <c:pt idx="4">
                  <c:v>2251.04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26696"/>
        <c:axId val="170150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1108.26</c:v>
                </c:pt>
                <c:pt idx="1">
                  <c:v>1113.76</c:v>
                </c:pt>
                <c:pt idx="2">
                  <c:v>1125.69</c:v>
                </c:pt>
                <c:pt idx="3">
                  <c:v>1510.14</c:v>
                </c:pt>
                <c:pt idx="4">
                  <c:v>1595.62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26696"/>
        <c:axId val="170150576"/>
      </c:lineChart>
      <c:dateAx>
        <c:axId val="171626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150576"/>
        <c:crosses val="autoZero"/>
        <c:auto val="1"/>
        <c:lblOffset val="100"/>
        <c:baseTimeUnit val="years"/>
      </c:dateAx>
      <c:valAx>
        <c:axId val="170150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626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29.5</c:v>
                </c:pt>
                <c:pt idx="1">
                  <c:v>31.32</c:v>
                </c:pt>
                <c:pt idx="2">
                  <c:v>36.11</c:v>
                </c:pt>
                <c:pt idx="3">
                  <c:v>34.590000000000003</c:v>
                </c:pt>
                <c:pt idx="4">
                  <c:v>32.619999999999997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51752"/>
        <c:axId val="243533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19.77</c:v>
                </c:pt>
                <c:pt idx="1">
                  <c:v>34.25</c:v>
                </c:pt>
                <c:pt idx="2">
                  <c:v>46.48</c:v>
                </c:pt>
                <c:pt idx="3">
                  <c:v>22.67</c:v>
                </c:pt>
                <c:pt idx="4">
                  <c:v>37.92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51752"/>
        <c:axId val="243533936"/>
      </c:lineChart>
      <c:dateAx>
        <c:axId val="170151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533936"/>
        <c:crosses val="autoZero"/>
        <c:auto val="1"/>
        <c:lblOffset val="100"/>
        <c:baseTimeUnit val="years"/>
      </c:dateAx>
      <c:valAx>
        <c:axId val="243533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151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321.89999999999998</c:v>
                </c:pt>
                <c:pt idx="1">
                  <c:v>312.60000000000002</c:v>
                </c:pt>
                <c:pt idx="2">
                  <c:v>280.57</c:v>
                </c:pt>
                <c:pt idx="3">
                  <c:v>292.83999999999997</c:v>
                </c:pt>
                <c:pt idx="4">
                  <c:v>315.8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35112"/>
        <c:axId val="243535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878.73</c:v>
                </c:pt>
                <c:pt idx="1">
                  <c:v>501.18</c:v>
                </c:pt>
                <c:pt idx="2">
                  <c:v>376.61</c:v>
                </c:pt>
                <c:pt idx="3">
                  <c:v>789.62</c:v>
                </c:pt>
                <c:pt idx="4">
                  <c:v>423.18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35112"/>
        <c:axId val="243535504"/>
      </c:lineChart>
      <c:dateAx>
        <c:axId val="243535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535504"/>
        <c:crosses val="autoZero"/>
        <c:auto val="1"/>
        <c:lblOffset val="100"/>
        <c:baseTimeUnit val="years"/>
      </c:dateAx>
      <c:valAx>
        <c:axId val="243535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3535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6" t="str">
        <f>データ!H6</f>
        <v>群馬県　神流町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D4</v>
      </c>
      <c r="X8" s="73"/>
      <c r="Y8" s="73"/>
      <c r="Z8" s="73"/>
      <c r="AA8" s="73"/>
      <c r="AB8" s="73"/>
      <c r="AC8" s="73"/>
      <c r="AD8" s="74" t="s">
        <v>122</v>
      </c>
      <c r="AE8" s="74"/>
      <c r="AF8" s="74"/>
      <c r="AG8" s="74"/>
      <c r="AH8" s="74"/>
      <c r="AI8" s="74"/>
      <c r="AJ8" s="74"/>
      <c r="AK8" s="2"/>
      <c r="AL8" s="67">
        <f>データ!$R$6</f>
        <v>2020</v>
      </c>
      <c r="AM8" s="67"/>
      <c r="AN8" s="67"/>
      <c r="AO8" s="67"/>
      <c r="AP8" s="67"/>
      <c r="AQ8" s="67"/>
      <c r="AR8" s="67"/>
      <c r="AS8" s="67"/>
      <c r="AT8" s="66">
        <f>データ!$S$6</f>
        <v>114.6</v>
      </c>
      <c r="AU8" s="66"/>
      <c r="AV8" s="66"/>
      <c r="AW8" s="66"/>
      <c r="AX8" s="66"/>
      <c r="AY8" s="66"/>
      <c r="AZ8" s="66"/>
      <c r="BA8" s="66"/>
      <c r="BB8" s="66">
        <f>データ!$T$6</f>
        <v>17.63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4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4"/>
      <c r="BK9" s="4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94.51</v>
      </c>
      <c r="Q10" s="66"/>
      <c r="R10" s="66"/>
      <c r="S10" s="66"/>
      <c r="T10" s="66"/>
      <c r="U10" s="66"/>
      <c r="V10" s="66"/>
      <c r="W10" s="67">
        <f>データ!$Q$6</f>
        <v>1620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1878</v>
      </c>
      <c r="AM10" s="67"/>
      <c r="AN10" s="67"/>
      <c r="AO10" s="67"/>
      <c r="AP10" s="67"/>
      <c r="AQ10" s="67"/>
      <c r="AR10" s="67"/>
      <c r="AS10" s="67"/>
      <c r="AT10" s="66">
        <f>データ!$V$6</f>
        <v>111</v>
      </c>
      <c r="AU10" s="66"/>
      <c r="AV10" s="66"/>
      <c r="AW10" s="66"/>
      <c r="AX10" s="66"/>
      <c r="AY10" s="66"/>
      <c r="AZ10" s="66"/>
      <c r="BA10" s="66"/>
      <c r="BB10" s="66">
        <f>データ!$W$6</f>
        <v>16.920000000000002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121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119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120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53</v>
      </c>
      <c r="N85" s="27" t="s">
        <v>53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56</v>
      </c>
      <c r="B3" s="30" t="s">
        <v>57</v>
      </c>
      <c r="C3" s="30" t="s">
        <v>58</v>
      </c>
      <c r="D3" s="30" t="s">
        <v>59</v>
      </c>
      <c r="E3" s="30" t="s">
        <v>60</v>
      </c>
      <c r="F3" s="30" t="s">
        <v>61</v>
      </c>
      <c r="G3" s="30" t="s">
        <v>62</v>
      </c>
      <c r="H3" s="78" t="s">
        <v>63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64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65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66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68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69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70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71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72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73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74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75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76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77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78</v>
      </c>
      <c r="B5" s="32"/>
      <c r="C5" s="32"/>
      <c r="D5" s="32"/>
      <c r="E5" s="32"/>
      <c r="F5" s="32"/>
      <c r="G5" s="32"/>
      <c r="H5" s="33" t="s">
        <v>79</v>
      </c>
      <c r="I5" s="33" t="s">
        <v>80</v>
      </c>
      <c r="J5" s="33" t="s">
        <v>81</v>
      </c>
      <c r="K5" s="33" t="s">
        <v>82</v>
      </c>
      <c r="L5" s="33" t="s">
        <v>83</v>
      </c>
      <c r="M5" s="33" t="s">
        <v>84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41</v>
      </c>
      <c r="AI5" s="33" t="s">
        <v>95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95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95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95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95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95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95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95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95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95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</row>
    <row r="6" spans="1:144" s="37" customFormat="1">
      <c r="A6" s="29" t="s">
        <v>106</v>
      </c>
      <c r="B6" s="34">
        <f>B7</f>
        <v>2016</v>
      </c>
      <c r="C6" s="34">
        <f t="shared" ref="C6:W6" si="3">C7</f>
        <v>103675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群馬県　神流町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D4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94.51</v>
      </c>
      <c r="Q6" s="35">
        <f t="shared" si="3"/>
        <v>1620</v>
      </c>
      <c r="R6" s="35">
        <f t="shared" si="3"/>
        <v>2020</v>
      </c>
      <c r="S6" s="35">
        <f t="shared" si="3"/>
        <v>114.6</v>
      </c>
      <c r="T6" s="35">
        <f t="shared" si="3"/>
        <v>17.63</v>
      </c>
      <c r="U6" s="35">
        <f t="shared" si="3"/>
        <v>1878</v>
      </c>
      <c r="V6" s="35">
        <f t="shared" si="3"/>
        <v>111</v>
      </c>
      <c r="W6" s="35">
        <f t="shared" si="3"/>
        <v>16.920000000000002</v>
      </c>
      <c r="X6" s="36">
        <f>IF(X7="",NA(),X7)</f>
        <v>46.39</v>
      </c>
      <c r="Y6" s="36">
        <f t="shared" ref="Y6:AG6" si="4">IF(Y7="",NA(),Y7)</f>
        <v>44.2</v>
      </c>
      <c r="Z6" s="36">
        <f t="shared" si="4"/>
        <v>49.95</v>
      </c>
      <c r="AA6" s="36">
        <f t="shared" si="4"/>
        <v>58.44</v>
      </c>
      <c r="AB6" s="36">
        <f t="shared" si="4"/>
        <v>51.9</v>
      </c>
      <c r="AC6" s="36">
        <f t="shared" si="4"/>
        <v>74.52</v>
      </c>
      <c r="AD6" s="36">
        <f t="shared" si="4"/>
        <v>76.09</v>
      </c>
      <c r="AE6" s="36">
        <f t="shared" si="4"/>
        <v>75.87</v>
      </c>
      <c r="AF6" s="36">
        <f t="shared" si="4"/>
        <v>72.03</v>
      </c>
      <c r="AG6" s="36">
        <f t="shared" si="4"/>
        <v>72.11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1412.17</v>
      </c>
      <c r="BF6" s="36">
        <f t="shared" ref="BF6:BN6" si="7">IF(BF7="",NA(),BF7)</f>
        <v>1349.24</v>
      </c>
      <c r="BG6" s="36">
        <f t="shared" si="7"/>
        <v>1741.43</v>
      </c>
      <c r="BH6" s="36">
        <f t="shared" si="7"/>
        <v>2036.15</v>
      </c>
      <c r="BI6" s="36">
        <f t="shared" si="7"/>
        <v>2251.04</v>
      </c>
      <c r="BJ6" s="36">
        <f t="shared" si="7"/>
        <v>1108.26</v>
      </c>
      <c r="BK6" s="36">
        <f t="shared" si="7"/>
        <v>1113.76</v>
      </c>
      <c r="BL6" s="36">
        <f t="shared" si="7"/>
        <v>1125.69</v>
      </c>
      <c r="BM6" s="36">
        <f t="shared" si="7"/>
        <v>1510.14</v>
      </c>
      <c r="BN6" s="36">
        <f t="shared" si="7"/>
        <v>1595.62</v>
      </c>
      <c r="BO6" s="35" t="str">
        <f>IF(BO7="","",IF(BO7="-","【-】","【"&amp;SUBSTITUTE(TEXT(BO7,"#,##0.00"),"-","△")&amp;"】"))</f>
        <v>【1,280.76】</v>
      </c>
      <c r="BP6" s="36">
        <f>IF(BP7="",NA(),BP7)</f>
        <v>29.5</v>
      </c>
      <c r="BQ6" s="36">
        <f t="shared" ref="BQ6:BY6" si="8">IF(BQ7="",NA(),BQ7)</f>
        <v>31.32</v>
      </c>
      <c r="BR6" s="36">
        <f t="shared" si="8"/>
        <v>36.11</v>
      </c>
      <c r="BS6" s="36">
        <f t="shared" si="8"/>
        <v>34.590000000000003</v>
      </c>
      <c r="BT6" s="36">
        <f t="shared" si="8"/>
        <v>32.619999999999997</v>
      </c>
      <c r="BU6" s="36">
        <f t="shared" si="8"/>
        <v>19.77</v>
      </c>
      <c r="BV6" s="36">
        <f t="shared" si="8"/>
        <v>34.25</v>
      </c>
      <c r="BW6" s="36">
        <f t="shared" si="8"/>
        <v>46.48</v>
      </c>
      <c r="BX6" s="36">
        <f t="shared" si="8"/>
        <v>22.67</v>
      </c>
      <c r="BY6" s="36">
        <f t="shared" si="8"/>
        <v>37.92</v>
      </c>
      <c r="BZ6" s="35" t="str">
        <f>IF(BZ7="","",IF(BZ7="-","【-】","【"&amp;SUBSTITUTE(TEXT(BZ7,"#,##0.00"),"-","△")&amp;"】"))</f>
        <v>【53.06】</v>
      </c>
      <c r="CA6" s="36">
        <f>IF(CA7="",NA(),CA7)</f>
        <v>321.89999999999998</v>
      </c>
      <c r="CB6" s="36">
        <f t="shared" ref="CB6:CJ6" si="9">IF(CB7="",NA(),CB7)</f>
        <v>312.60000000000002</v>
      </c>
      <c r="CC6" s="36">
        <f t="shared" si="9"/>
        <v>280.57</v>
      </c>
      <c r="CD6" s="36">
        <f t="shared" si="9"/>
        <v>292.83999999999997</v>
      </c>
      <c r="CE6" s="36">
        <f t="shared" si="9"/>
        <v>315.8</v>
      </c>
      <c r="CF6" s="36">
        <f t="shared" si="9"/>
        <v>878.73</v>
      </c>
      <c r="CG6" s="36">
        <f t="shared" si="9"/>
        <v>501.18</v>
      </c>
      <c r="CH6" s="36">
        <f t="shared" si="9"/>
        <v>376.61</v>
      </c>
      <c r="CI6" s="36">
        <f t="shared" si="9"/>
        <v>789.62</v>
      </c>
      <c r="CJ6" s="36">
        <f t="shared" si="9"/>
        <v>423.18</v>
      </c>
      <c r="CK6" s="35" t="str">
        <f>IF(CK7="","",IF(CK7="-","【-】","【"&amp;SUBSTITUTE(TEXT(CK7,"#,##0.00"),"-","△")&amp;"】"))</f>
        <v>【314.83】</v>
      </c>
      <c r="CL6" s="36">
        <f>IF(CL7="",NA(),CL7)</f>
        <v>32.28</v>
      </c>
      <c r="CM6" s="36">
        <f t="shared" ref="CM6:CU6" si="10">IF(CM7="",NA(),CM7)</f>
        <v>30.54</v>
      </c>
      <c r="CN6" s="36">
        <f t="shared" si="10"/>
        <v>29.58</v>
      </c>
      <c r="CO6" s="36">
        <f t="shared" si="10"/>
        <v>28.97</v>
      </c>
      <c r="CP6" s="36">
        <f t="shared" si="10"/>
        <v>28.12</v>
      </c>
      <c r="CQ6" s="36">
        <f t="shared" si="10"/>
        <v>57.17</v>
      </c>
      <c r="CR6" s="36">
        <f t="shared" si="10"/>
        <v>57.55</v>
      </c>
      <c r="CS6" s="36">
        <f t="shared" si="10"/>
        <v>57.43</v>
      </c>
      <c r="CT6" s="36">
        <f t="shared" si="10"/>
        <v>48.7</v>
      </c>
      <c r="CU6" s="36">
        <f t="shared" si="10"/>
        <v>46.9</v>
      </c>
      <c r="CV6" s="35" t="str">
        <f>IF(CV7="","",IF(CV7="-","【-】","【"&amp;SUBSTITUTE(TEXT(CV7,"#,##0.00"),"-","△")&amp;"】"))</f>
        <v>【56.28】</v>
      </c>
      <c r="CW6" s="36">
        <f>IF(CW7="",NA(),CW7)</f>
        <v>82.93</v>
      </c>
      <c r="CX6" s="36">
        <f t="shared" ref="CX6:DF6" si="11">IF(CX7="",NA(),CX7)</f>
        <v>82.93</v>
      </c>
      <c r="CY6" s="36">
        <f t="shared" si="11"/>
        <v>82.96</v>
      </c>
      <c r="CZ6" s="36">
        <f t="shared" si="11"/>
        <v>82.96</v>
      </c>
      <c r="DA6" s="36">
        <f t="shared" si="11"/>
        <v>82.94</v>
      </c>
      <c r="DB6" s="36">
        <f t="shared" si="11"/>
        <v>74.94</v>
      </c>
      <c r="DC6" s="36">
        <f t="shared" si="11"/>
        <v>74.14</v>
      </c>
      <c r="DD6" s="36">
        <f t="shared" si="11"/>
        <v>73.83</v>
      </c>
      <c r="DE6" s="36">
        <f t="shared" si="11"/>
        <v>74.959999999999994</v>
      </c>
      <c r="DF6" s="36">
        <f t="shared" si="11"/>
        <v>74.63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1.02</v>
      </c>
      <c r="EE6" s="36">
        <f t="shared" ref="EE6:EM6" si="14">IF(EE7="",NA(),EE7)</f>
        <v>0.56000000000000005</v>
      </c>
      <c r="EF6" s="36">
        <f t="shared" si="14"/>
        <v>1.19</v>
      </c>
      <c r="EG6" s="36">
        <f t="shared" si="14"/>
        <v>2.61</v>
      </c>
      <c r="EH6" s="36">
        <f t="shared" si="14"/>
        <v>2.68</v>
      </c>
      <c r="EI6" s="36">
        <f t="shared" si="14"/>
        <v>0.46</v>
      </c>
      <c r="EJ6" s="36">
        <f t="shared" si="14"/>
        <v>0.8</v>
      </c>
      <c r="EK6" s="36">
        <f t="shared" si="14"/>
        <v>0.69</v>
      </c>
      <c r="EL6" s="36">
        <f t="shared" si="14"/>
        <v>1.26</v>
      </c>
      <c r="EM6" s="36">
        <f t="shared" si="14"/>
        <v>0.78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103675</v>
      </c>
      <c r="D7" s="38">
        <v>47</v>
      </c>
      <c r="E7" s="38">
        <v>1</v>
      </c>
      <c r="F7" s="38">
        <v>0</v>
      </c>
      <c r="G7" s="38">
        <v>0</v>
      </c>
      <c r="H7" s="38" t="s">
        <v>107</v>
      </c>
      <c r="I7" s="38" t="s">
        <v>108</v>
      </c>
      <c r="J7" s="38" t="s">
        <v>109</v>
      </c>
      <c r="K7" s="38" t="s">
        <v>110</v>
      </c>
      <c r="L7" s="38" t="s">
        <v>111</v>
      </c>
      <c r="M7" s="38"/>
      <c r="N7" s="39" t="s">
        <v>112</v>
      </c>
      <c r="O7" s="39" t="s">
        <v>113</v>
      </c>
      <c r="P7" s="39">
        <v>94.51</v>
      </c>
      <c r="Q7" s="39">
        <v>1620</v>
      </c>
      <c r="R7" s="39">
        <v>2020</v>
      </c>
      <c r="S7" s="39">
        <v>114.6</v>
      </c>
      <c r="T7" s="39">
        <v>17.63</v>
      </c>
      <c r="U7" s="39">
        <v>1878</v>
      </c>
      <c r="V7" s="39">
        <v>111</v>
      </c>
      <c r="W7" s="39">
        <v>16.920000000000002</v>
      </c>
      <c r="X7" s="39">
        <v>46.39</v>
      </c>
      <c r="Y7" s="39">
        <v>44.2</v>
      </c>
      <c r="Z7" s="39">
        <v>49.95</v>
      </c>
      <c r="AA7" s="39">
        <v>58.44</v>
      </c>
      <c r="AB7" s="39">
        <v>51.9</v>
      </c>
      <c r="AC7" s="39">
        <v>74.52</v>
      </c>
      <c r="AD7" s="39">
        <v>76.09</v>
      </c>
      <c r="AE7" s="39">
        <v>75.87</v>
      </c>
      <c r="AF7" s="39">
        <v>72.03</v>
      </c>
      <c r="AG7" s="39">
        <v>72.11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1412.17</v>
      </c>
      <c r="BF7" s="39">
        <v>1349.24</v>
      </c>
      <c r="BG7" s="39">
        <v>1741.43</v>
      </c>
      <c r="BH7" s="39">
        <v>2036.15</v>
      </c>
      <c r="BI7" s="39">
        <v>2251.04</v>
      </c>
      <c r="BJ7" s="39">
        <v>1108.26</v>
      </c>
      <c r="BK7" s="39">
        <v>1113.76</v>
      </c>
      <c r="BL7" s="39">
        <v>1125.69</v>
      </c>
      <c r="BM7" s="39">
        <v>1510.14</v>
      </c>
      <c r="BN7" s="39">
        <v>1595.62</v>
      </c>
      <c r="BO7" s="39">
        <v>1280.76</v>
      </c>
      <c r="BP7" s="39">
        <v>29.5</v>
      </c>
      <c r="BQ7" s="39">
        <v>31.32</v>
      </c>
      <c r="BR7" s="39">
        <v>36.11</v>
      </c>
      <c r="BS7" s="39">
        <v>34.590000000000003</v>
      </c>
      <c r="BT7" s="39">
        <v>32.619999999999997</v>
      </c>
      <c r="BU7" s="39">
        <v>19.77</v>
      </c>
      <c r="BV7" s="39">
        <v>34.25</v>
      </c>
      <c r="BW7" s="39">
        <v>46.48</v>
      </c>
      <c r="BX7" s="39">
        <v>22.67</v>
      </c>
      <c r="BY7" s="39">
        <v>37.92</v>
      </c>
      <c r="BZ7" s="39">
        <v>53.06</v>
      </c>
      <c r="CA7" s="39">
        <v>321.89999999999998</v>
      </c>
      <c r="CB7" s="39">
        <v>312.60000000000002</v>
      </c>
      <c r="CC7" s="39">
        <v>280.57</v>
      </c>
      <c r="CD7" s="39">
        <v>292.83999999999997</v>
      </c>
      <c r="CE7" s="39">
        <v>315.8</v>
      </c>
      <c r="CF7" s="39">
        <v>878.73</v>
      </c>
      <c r="CG7" s="39">
        <v>501.18</v>
      </c>
      <c r="CH7" s="39">
        <v>376.61</v>
      </c>
      <c r="CI7" s="39">
        <v>789.62</v>
      </c>
      <c r="CJ7" s="39">
        <v>423.18</v>
      </c>
      <c r="CK7" s="39">
        <v>314.83</v>
      </c>
      <c r="CL7" s="39">
        <v>32.28</v>
      </c>
      <c r="CM7" s="39">
        <v>30.54</v>
      </c>
      <c r="CN7" s="39">
        <v>29.58</v>
      </c>
      <c r="CO7" s="39">
        <v>28.97</v>
      </c>
      <c r="CP7" s="39">
        <v>28.12</v>
      </c>
      <c r="CQ7" s="39">
        <v>57.17</v>
      </c>
      <c r="CR7" s="39">
        <v>57.55</v>
      </c>
      <c r="CS7" s="39">
        <v>57.43</v>
      </c>
      <c r="CT7" s="39">
        <v>48.7</v>
      </c>
      <c r="CU7" s="39">
        <v>46.9</v>
      </c>
      <c r="CV7" s="39">
        <v>56.28</v>
      </c>
      <c r="CW7" s="39">
        <v>82.93</v>
      </c>
      <c r="CX7" s="39">
        <v>82.93</v>
      </c>
      <c r="CY7" s="39">
        <v>82.96</v>
      </c>
      <c r="CZ7" s="39">
        <v>82.96</v>
      </c>
      <c r="DA7" s="39">
        <v>82.94</v>
      </c>
      <c r="DB7" s="39">
        <v>74.94</v>
      </c>
      <c r="DC7" s="39">
        <v>74.14</v>
      </c>
      <c r="DD7" s="39">
        <v>73.83</v>
      </c>
      <c r="DE7" s="39">
        <v>74.959999999999994</v>
      </c>
      <c r="DF7" s="39">
        <v>74.63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1.02</v>
      </c>
      <c r="EE7" s="39">
        <v>0.56000000000000005</v>
      </c>
      <c r="EF7" s="39">
        <v>1.19</v>
      </c>
      <c r="EG7" s="39">
        <v>2.61</v>
      </c>
      <c r="EH7" s="39">
        <v>2.68</v>
      </c>
      <c r="EI7" s="39">
        <v>0.46</v>
      </c>
      <c r="EJ7" s="39">
        <v>0.8</v>
      </c>
      <c r="EK7" s="39">
        <v>0.69</v>
      </c>
      <c r="EL7" s="39">
        <v>1.26</v>
      </c>
      <c r="EM7" s="39">
        <v>0.78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57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2018-02-22T01:02:29Z</cp:lastPrinted>
  <dcterms:created xsi:type="dcterms:W3CDTF">2017-12-25T01:42:15Z</dcterms:created>
  <dcterms:modified xsi:type="dcterms:W3CDTF">2018-02-22T01:03:01Z</dcterms:modified>
  <cp:category/>
</cp:coreProperties>
</file>