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経営比較分析表\▲20_中之条町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<sst xmlns="http://schemas.openxmlformats.org/spreadsheetml/2006/main" count="232" uniqueCount="111">
  <si>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</si>
  <si>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</si>
  <si>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</si>
  <si>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</si>
  <si>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</si>
  <si>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</si>
  <si>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</si>
  <si>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</si>
  <si>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</si>
  <si>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</si>
  <si>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</si>
  <si>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</si>
  <si>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</si>
  <si>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</si>
  <si>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</si>
  <si>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</si>
  <si>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</si>
  <si>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</si>
  <si>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</si>
  <si>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</si>
  <si>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</si>
  <si>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</si>
  <si>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</si>
  <si>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</si>
  <si>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</si>
  <si>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</si>
  <si>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</si>
  <si>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</si>
  <si>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</si>
  <si>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</si>
  <si>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</si>
  <si>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</si>
  <si>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</si>
  <si>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</si>
  <si>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</si>
  <si>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</si>
  <si>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</si>
  <si>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</si>
  <si>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</si>
  <si>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</si>
  <si>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</si>
  <si>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</si>
  <si>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</si>
  <si>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</si>
  <si>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</si>
  <si>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</si>
  <si>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</si>
  <si>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</si>
  <si>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</si>
  <si>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</si>
  <si>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</si>
  <si>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</si>
  <si>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</si>
  <si>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</si>
  <si>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</si>
  <si>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</si>
  <si>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</si>
  <si>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</si>
  <si>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</si>
  <si>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</si>
  <si>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</si>
  <si>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</si>
  <si>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</si>
  <si>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</si>
  <si>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</si>
  <si>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</si>
  <si>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</si>
  <si>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</si>
  <si>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</si>
  <si>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</si>
  <si>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</si>
  <si>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</si>
  <si>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</si>
  <si>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</si>
  <si>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</si>
  <si>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</si>
  <si>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</si>
  <si>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</si>
  <si>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</si>
  <si>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</si>
  <si>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</si>
  <si>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</si>
  <si>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</si>
  <si>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</si>
  <si>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</si>
  <si>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</si>
  <si>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</si>
  <si>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</si>
  <si>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</si>
  <si>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</si>
  <si>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</si>
  <si>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</si>
  <si>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</si>
  <si>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</si>
  <si>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</si>
  <si>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</si>
  <si>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中之条町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</si>
  <si>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</si>
  <si>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</si>
  <si>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</si>
  <si>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</si>
  <si>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</si>
  <si>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</si>
  <si>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</si>
  <si>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</si>
  <si>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</si>
  <si>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</si>
  <si>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</si>
  <si>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平成１０年度から事業を開始し、平成２７年度で１７年が経過した。
　浄化槽本体の修繕は何基か行ったが、布設替えを行う必要がある状況ではない。
　今後、老朽化が進めば計画的に布設替えを行っていく必要がある。</t>
    <phoneticPr fontId="4"/>
  </si>
  <si>
    <t xml:space="preserve">①収益的収支比率
　１００％以上の収支の年度はあるが、一般会計からの繰入金に依存している状況である。
　平成２５年度と平成２７年度は、一般会計からの繰入金を抑え、繰越金を減らしたので減少している。
④企業債残高対事業規模比率
　企業債の償還金は、１００％一般会計からの繰入金に依存している状況である。
⑤経費回収率
　使用料で回収すべき経費を賄えていない状況である。
⑥汚水処理原価
　有収水量が減少しているので増加傾向にある。
⑦施設利用率
　処理人口は減少しているが、５０％以上の値で横這い傾向にある。
⑧水洗化率
　水洗便所の整備が進み、９０％以上の値で横這い傾向にある。
現状・課題のコメント
　水洗化率は９０％以上の値ではあるが、処理人口の減少等により使用料の増加は見込まれないので、一般会計からの繰入金に依存している状況である。
　維持管理費等の効率化を計りつつ、使用料の改定を視野に入れ経営改善していく必要がある。
</t>
    <phoneticPr fontId="4"/>
  </si>
  <si>
    <t>　維持管理費等の効率化を計りつつ、使用料の改定を視野に入れ経営改善していく必要がある。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</si>
</sst>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40656"/>
        <c:axId val="241041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40656"/>
        <c:axId val="241041048"/>
      </c:lineChart>
      <c:dateAx>
        <c:axId val="241040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041048"/>
        <c:crosses val="autoZero"/>
        <c:auto val="1"/>
        <c:lblOffset val="100"/>
        <c:baseTimeUnit val="years"/>
      </c:dateAx>
      <c:valAx>
        <c:axId val="241041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040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49.5</c:v>
                </c:pt>
                <c:pt idx="1">
                  <c:v>53.5</c:v>
                </c:pt>
                <c:pt idx="2">
                  <c:v>51.74</c:v>
                </c:pt>
                <c:pt idx="3">
                  <c:v>50.5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740520"/>
        <c:axId val="301740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60.03</c:v>
                </c:pt>
                <c:pt idx="1">
                  <c:v>61.93</c:v>
                </c:pt>
                <c:pt idx="2">
                  <c:v>58.06</c:v>
                </c:pt>
                <c:pt idx="3">
                  <c:v>53.84</c:v>
                </c:pt>
                <c:pt idx="4">
                  <c:v>60.25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740520"/>
        <c:axId val="301740912"/>
      </c:lineChart>
      <c:dateAx>
        <c:axId val="301740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740912"/>
        <c:crosses val="autoZero"/>
        <c:auto val="1"/>
        <c:lblOffset val="100"/>
        <c:baseTimeUnit val="years"/>
      </c:dateAx>
      <c:valAx>
        <c:axId val="301740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740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90.54</c:v>
                </c:pt>
                <c:pt idx="1">
                  <c:v>91.38</c:v>
                </c:pt>
                <c:pt idx="2">
                  <c:v>92.68</c:v>
                </c:pt>
                <c:pt idx="3">
                  <c:v>92.61</c:v>
                </c:pt>
                <c:pt idx="4">
                  <c:v>92.9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742088"/>
        <c:axId val="30174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76.8</c:v>
                </c:pt>
                <c:pt idx="1">
                  <c:v>77.25</c:v>
                </c:pt>
                <c:pt idx="2">
                  <c:v>75.790000000000006</c:v>
                </c:pt>
                <c:pt idx="3">
                  <c:v>95.04</c:v>
                </c:pt>
                <c:pt idx="4">
                  <c:v>95.26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742088"/>
        <c:axId val="301742480"/>
      </c:lineChart>
      <c:dateAx>
        <c:axId val="301742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742480"/>
        <c:crosses val="autoZero"/>
        <c:auto val="1"/>
        <c:lblOffset val="100"/>
        <c:baseTimeUnit val="years"/>
      </c:dateAx>
      <c:valAx>
        <c:axId val="30174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742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138.30000000000001</c:v>
                </c:pt>
                <c:pt idx="1">
                  <c:v>134.83000000000001</c:v>
                </c:pt>
                <c:pt idx="2">
                  <c:v>90.87</c:v>
                </c:pt>
                <c:pt idx="3">
                  <c:v>121.94</c:v>
                </c:pt>
                <c:pt idx="4">
                  <c:v>77.67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42224"/>
        <c:axId val="240859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42224"/>
        <c:axId val="240859656"/>
      </c:lineChart>
      <c:dateAx>
        <c:axId val="241042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0859656"/>
        <c:crosses val="autoZero"/>
        <c:auto val="1"/>
        <c:lblOffset val="100"/>
        <c:baseTimeUnit val="years"/>
      </c:dateAx>
      <c:valAx>
        <c:axId val="240859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042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860832"/>
        <c:axId val="240861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860832"/>
        <c:axId val="240861224"/>
      </c:lineChart>
      <c:dateAx>
        <c:axId val="2408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0861224"/>
        <c:crosses val="autoZero"/>
        <c:auto val="1"/>
        <c:lblOffset val="100"/>
        <c:baseTimeUnit val="years"/>
      </c:dateAx>
      <c:valAx>
        <c:axId val="240861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08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7536"/>
        <c:axId val="241037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37536"/>
        <c:axId val="241037928"/>
      </c:lineChart>
      <c:dateAx>
        <c:axId val="24103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037928"/>
        <c:crosses val="autoZero"/>
        <c:auto val="1"/>
        <c:lblOffset val="100"/>
        <c:baseTimeUnit val="years"/>
      </c:dateAx>
      <c:valAx>
        <c:axId val="241037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03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04080"/>
        <c:axId val="241504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04080"/>
        <c:axId val="241504472"/>
      </c:lineChart>
      <c:dateAx>
        <c:axId val="241504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504472"/>
        <c:crosses val="autoZero"/>
        <c:auto val="1"/>
        <c:lblOffset val="100"/>
        <c:baseTimeUnit val="years"/>
      </c:dateAx>
      <c:valAx>
        <c:axId val="241504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504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05648"/>
        <c:axId val="241506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05648"/>
        <c:axId val="241506040"/>
      </c:lineChart>
      <c:dateAx>
        <c:axId val="24150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506040"/>
        <c:crosses val="autoZero"/>
        <c:auto val="1"/>
        <c:lblOffset val="100"/>
        <c:baseTimeUnit val="years"/>
      </c:dateAx>
      <c:valAx>
        <c:axId val="241506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50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07216"/>
        <c:axId val="24162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421.01</c:v>
                </c:pt>
                <c:pt idx="1">
                  <c:v>430.64</c:v>
                </c:pt>
                <c:pt idx="2">
                  <c:v>446.63</c:v>
                </c:pt>
                <c:pt idx="3">
                  <c:v>261.08</c:v>
                </c:pt>
                <c:pt idx="4">
                  <c:v>241.49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07216"/>
        <c:axId val="241622480"/>
      </c:lineChart>
      <c:dateAx>
        <c:axId val="241507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622480"/>
        <c:crosses val="autoZero"/>
        <c:auto val="1"/>
        <c:lblOffset val="100"/>
        <c:baseTimeUnit val="years"/>
      </c:dateAx>
      <c:valAx>
        <c:axId val="24162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507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63.97</c:v>
                </c:pt>
                <c:pt idx="1">
                  <c:v>61.03</c:v>
                </c:pt>
                <c:pt idx="2">
                  <c:v>61.26</c:v>
                </c:pt>
                <c:pt idx="3">
                  <c:v>57.12</c:v>
                </c:pt>
                <c:pt idx="4">
                  <c:v>52.86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3656"/>
        <c:axId val="241624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58.98</c:v>
                </c:pt>
                <c:pt idx="1">
                  <c:v>58.78</c:v>
                </c:pt>
                <c:pt idx="2">
                  <c:v>58.53</c:v>
                </c:pt>
                <c:pt idx="3">
                  <c:v>68.61</c:v>
                </c:pt>
                <c:pt idx="4">
                  <c:v>65.7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623656"/>
        <c:axId val="241624048"/>
      </c:lineChart>
      <c:dateAx>
        <c:axId val="241623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624048"/>
        <c:crosses val="autoZero"/>
        <c:auto val="1"/>
        <c:lblOffset val="100"/>
        <c:baseTimeUnit val="years"/>
      </c:dateAx>
      <c:valAx>
        <c:axId val="241624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623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172.41</c:v>
                </c:pt>
                <c:pt idx="1">
                  <c:v>182.01</c:v>
                </c:pt>
                <c:pt idx="2">
                  <c:v>183.35</c:v>
                </c:pt>
                <c:pt idx="3">
                  <c:v>197.74</c:v>
                </c:pt>
                <c:pt idx="4">
                  <c:v>215.52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5224"/>
        <c:axId val="24162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253.84</c:v>
                </c:pt>
                <c:pt idx="1">
                  <c:v>257.02999999999997</c:v>
                </c:pt>
                <c:pt idx="2">
                  <c:v>266.57</c:v>
                </c:pt>
                <c:pt idx="3">
                  <c:v>241.18</c:v>
                </c:pt>
                <c:pt idx="4">
                  <c:v>247.94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625224"/>
        <c:axId val="241625616"/>
      </c:lineChart>
      <c:dateAx>
        <c:axId val="241625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625616"/>
        <c:crosses val="autoZero"/>
        <c:auto val="1"/>
        <c:lblOffset val="100"/>
        <c:baseTimeUnit val="years"/>
      </c:dateAx>
      <c:valAx>
        <c:axId val="24162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625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群馬県　中之条町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17068</v>
      </c>
      <c r="AM8" s="64"/>
      <c r="AN8" s="64"/>
      <c r="AO8" s="64"/>
      <c r="AP8" s="64"/>
      <c r="AQ8" s="64"/>
      <c r="AR8" s="64"/>
      <c r="AS8" s="64"/>
      <c r="AT8" s="63">
        <f>データ!S6</f>
        <v>439.28</v>
      </c>
      <c r="AU8" s="63"/>
      <c r="AV8" s="63"/>
      <c r="AW8" s="63"/>
      <c r="AX8" s="63"/>
      <c r="AY8" s="63"/>
      <c r="AZ8" s="63"/>
      <c r="BA8" s="63"/>
      <c r="BB8" s="63">
        <f>データ!T6</f>
        <v>38.85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2.91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2160</v>
      </c>
      <c r="AE10" s="64"/>
      <c r="AF10" s="64"/>
      <c r="AG10" s="64"/>
      <c r="AH10" s="64"/>
      <c r="AI10" s="64"/>
      <c r="AJ10" s="64"/>
      <c r="AK10" s="2"/>
      <c r="AL10" s="64">
        <f>データ!U6</f>
        <v>493</v>
      </c>
      <c r="AM10" s="64"/>
      <c r="AN10" s="64"/>
      <c r="AO10" s="64"/>
      <c r="AP10" s="64"/>
      <c r="AQ10" s="64"/>
      <c r="AR10" s="64"/>
      <c r="AS10" s="64"/>
      <c r="AT10" s="63">
        <f>データ!V6</f>
        <v>0.01</v>
      </c>
      <c r="AU10" s="63"/>
      <c r="AV10" s="63"/>
      <c r="AW10" s="63"/>
      <c r="AX10" s="63"/>
      <c r="AY10" s="63"/>
      <c r="AZ10" s="63"/>
      <c r="BA10" s="63"/>
      <c r="BB10" s="63">
        <f>データ!W6</f>
        <v>49300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104213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群馬県　中之条町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2.91</v>
      </c>
      <c r="P6" s="32">
        <f t="shared" si="3"/>
        <v>100</v>
      </c>
      <c r="Q6" s="32">
        <f t="shared" si="3"/>
        <v>2160</v>
      </c>
      <c r="R6" s="32">
        <f t="shared" si="3"/>
        <v>17068</v>
      </c>
      <c r="S6" s="32">
        <f t="shared" si="3"/>
        <v>439.28</v>
      </c>
      <c r="T6" s="32">
        <f t="shared" si="3"/>
        <v>38.85</v>
      </c>
      <c r="U6" s="32">
        <f t="shared" si="3"/>
        <v>493</v>
      </c>
      <c r="V6" s="32">
        <f t="shared" si="3"/>
        <v>0.01</v>
      </c>
      <c r="W6" s="32">
        <f t="shared" si="3"/>
        <v>49300</v>
      </c>
      <c r="X6" s="33">
        <f>IF(X7="",NA(),X7)</f>
        <v>138.30000000000001</v>
      </c>
      <c r="Y6" s="33">
        <f t="shared" ref="Y6:AG6" si="4">IF(Y7="",NA(),Y7)</f>
        <v>134.83000000000001</v>
      </c>
      <c r="Z6" s="33">
        <f t="shared" si="4"/>
        <v>90.87</v>
      </c>
      <c r="AA6" s="33">
        <f t="shared" si="4"/>
        <v>121.94</v>
      </c>
      <c r="AB6" s="33">
        <f t="shared" si="4"/>
        <v>77.67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421.01</v>
      </c>
      <c r="BK6" s="33">
        <f t="shared" si="7"/>
        <v>430.64</v>
      </c>
      <c r="BL6" s="33">
        <f t="shared" si="7"/>
        <v>446.63</v>
      </c>
      <c r="BM6" s="33">
        <f t="shared" si="7"/>
        <v>261.08</v>
      </c>
      <c r="BN6" s="33">
        <f t="shared" si="7"/>
        <v>241.49</v>
      </c>
      <c r="BO6" s="32" t="str">
        <f>IF(BO7="","",IF(BO7="-","【-】","【"&amp;SUBSTITUTE(TEXT(BO7,"#,##0.00"),"-","△")&amp;"】"))</f>
        <v>【345.93】</v>
      </c>
      <c r="BP6" s="33">
        <f>IF(BP7="",NA(),BP7)</f>
        <v>63.97</v>
      </c>
      <c r="BQ6" s="33">
        <f t="shared" ref="BQ6:BY6" si="8">IF(BQ7="",NA(),BQ7)</f>
        <v>61.03</v>
      </c>
      <c r="BR6" s="33">
        <f t="shared" si="8"/>
        <v>61.26</v>
      </c>
      <c r="BS6" s="33">
        <f t="shared" si="8"/>
        <v>57.12</v>
      </c>
      <c r="BT6" s="33">
        <f t="shared" si="8"/>
        <v>52.86</v>
      </c>
      <c r="BU6" s="33">
        <f t="shared" si="8"/>
        <v>58.98</v>
      </c>
      <c r="BV6" s="33">
        <f t="shared" si="8"/>
        <v>58.78</v>
      </c>
      <c r="BW6" s="33">
        <f t="shared" si="8"/>
        <v>58.53</v>
      </c>
      <c r="BX6" s="33">
        <f t="shared" si="8"/>
        <v>68.61</v>
      </c>
      <c r="BY6" s="33">
        <f t="shared" si="8"/>
        <v>65.7</v>
      </c>
      <c r="BZ6" s="32" t="str">
        <f>IF(BZ7="","",IF(BZ7="-","【-】","【"&amp;SUBSTITUTE(TEXT(BZ7,"#,##0.00"),"-","△")&amp;"】"))</f>
        <v>【59.44】</v>
      </c>
      <c r="CA6" s="33">
        <f>IF(CA7="",NA(),CA7)</f>
        <v>172.41</v>
      </c>
      <c r="CB6" s="33">
        <f t="shared" ref="CB6:CJ6" si="9">IF(CB7="",NA(),CB7)</f>
        <v>182.01</v>
      </c>
      <c r="CC6" s="33">
        <f t="shared" si="9"/>
        <v>183.35</v>
      </c>
      <c r="CD6" s="33">
        <f t="shared" si="9"/>
        <v>197.74</v>
      </c>
      <c r="CE6" s="33">
        <f t="shared" si="9"/>
        <v>215.52</v>
      </c>
      <c r="CF6" s="33">
        <f t="shared" si="9"/>
        <v>253.84</v>
      </c>
      <c r="CG6" s="33">
        <f t="shared" si="9"/>
        <v>257.02999999999997</v>
      </c>
      <c r="CH6" s="33">
        <f t="shared" si="9"/>
        <v>266.57</v>
      </c>
      <c r="CI6" s="33">
        <f t="shared" si="9"/>
        <v>241.18</v>
      </c>
      <c r="CJ6" s="33">
        <f t="shared" si="9"/>
        <v>247.94</v>
      </c>
      <c r="CK6" s="32" t="str">
        <f>IF(CK7="","",IF(CK7="-","【-】","【"&amp;SUBSTITUTE(TEXT(CK7,"#,##0.00"),"-","△")&amp;"】"))</f>
        <v>【272.79】</v>
      </c>
      <c r="CL6" s="33">
        <f>IF(CL7="",NA(),CL7)</f>
        <v>49.5</v>
      </c>
      <c r="CM6" s="33">
        <f t="shared" ref="CM6:CU6" si="10">IF(CM7="",NA(),CM7)</f>
        <v>53.5</v>
      </c>
      <c r="CN6" s="33">
        <f t="shared" si="10"/>
        <v>51.74</v>
      </c>
      <c r="CO6" s="33">
        <f t="shared" si="10"/>
        <v>50.5</v>
      </c>
      <c r="CP6" s="33">
        <f t="shared" si="10"/>
        <v>51</v>
      </c>
      <c r="CQ6" s="33">
        <f t="shared" si="10"/>
        <v>60.03</v>
      </c>
      <c r="CR6" s="33">
        <f t="shared" si="10"/>
        <v>61.93</v>
      </c>
      <c r="CS6" s="33">
        <f t="shared" si="10"/>
        <v>58.06</v>
      </c>
      <c r="CT6" s="33">
        <f t="shared" si="10"/>
        <v>53.84</v>
      </c>
      <c r="CU6" s="33">
        <f t="shared" si="10"/>
        <v>60.25</v>
      </c>
      <c r="CV6" s="32" t="str">
        <f>IF(CV7="","",IF(CV7="-","【-】","【"&amp;SUBSTITUTE(TEXT(CV7,"#,##0.00"),"-","△")&amp;"】"))</f>
        <v>【58.84】</v>
      </c>
      <c r="CW6" s="33">
        <f>IF(CW7="",NA(),CW7)</f>
        <v>90.54</v>
      </c>
      <c r="CX6" s="33">
        <f t="shared" ref="CX6:DF6" si="11">IF(CX7="",NA(),CX7)</f>
        <v>91.38</v>
      </c>
      <c r="CY6" s="33">
        <f t="shared" si="11"/>
        <v>92.68</v>
      </c>
      <c r="CZ6" s="33">
        <f t="shared" si="11"/>
        <v>92.61</v>
      </c>
      <c r="DA6" s="33">
        <f t="shared" si="11"/>
        <v>92.9</v>
      </c>
      <c r="DB6" s="33">
        <f t="shared" si="11"/>
        <v>76.8</v>
      </c>
      <c r="DC6" s="33">
        <f t="shared" si="11"/>
        <v>77.25</v>
      </c>
      <c r="DD6" s="33">
        <f t="shared" si="11"/>
        <v>75.790000000000006</v>
      </c>
      <c r="DE6" s="33">
        <f t="shared" si="11"/>
        <v>95.04</v>
      </c>
      <c r="DF6" s="33">
        <f t="shared" si="11"/>
        <v>95.26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104213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2.91</v>
      </c>
      <c r="P7" s="36">
        <v>100</v>
      </c>
      <c r="Q7" s="36">
        <v>2160</v>
      </c>
      <c r="R7" s="36">
        <v>17068</v>
      </c>
      <c r="S7" s="36">
        <v>439.28</v>
      </c>
      <c r="T7" s="36">
        <v>38.85</v>
      </c>
      <c r="U7" s="36">
        <v>493</v>
      </c>
      <c r="V7" s="36">
        <v>0.01</v>
      </c>
      <c r="W7" s="36">
        <v>49300</v>
      </c>
      <c r="X7" s="36">
        <v>138.30000000000001</v>
      </c>
      <c r="Y7" s="36">
        <v>134.83000000000001</v>
      </c>
      <c r="Z7" s="36">
        <v>90.87</v>
      </c>
      <c r="AA7" s="36">
        <v>121.94</v>
      </c>
      <c r="AB7" s="36">
        <v>77.67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421.01</v>
      </c>
      <c r="BK7" s="36">
        <v>430.64</v>
      </c>
      <c r="BL7" s="36">
        <v>446.63</v>
      </c>
      <c r="BM7" s="36">
        <v>261.08</v>
      </c>
      <c r="BN7" s="36">
        <v>241.49</v>
      </c>
      <c r="BO7" s="36">
        <v>345.93</v>
      </c>
      <c r="BP7" s="36">
        <v>63.97</v>
      </c>
      <c r="BQ7" s="36">
        <v>61.03</v>
      </c>
      <c r="BR7" s="36">
        <v>61.26</v>
      </c>
      <c r="BS7" s="36">
        <v>57.12</v>
      </c>
      <c r="BT7" s="36">
        <v>52.86</v>
      </c>
      <c r="BU7" s="36">
        <v>58.98</v>
      </c>
      <c r="BV7" s="36">
        <v>58.78</v>
      </c>
      <c r="BW7" s="36">
        <v>58.53</v>
      </c>
      <c r="BX7" s="36">
        <v>68.61</v>
      </c>
      <c r="BY7" s="36">
        <v>65.7</v>
      </c>
      <c r="BZ7" s="36">
        <v>59.44</v>
      </c>
      <c r="CA7" s="36">
        <v>172.41</v>
      </c>
      <c r="CB7" s="36">
        <v>182.01</v>
      </c>
      <c r="CC7" s="36">
        <v>183.35</v>
      </c>
      <c r="CD7" s="36">
        <v>197.74</v>
      </c>
      <c r="CE7" s="36">
        <v>215.52</v>
      </c>
      <c r="CF7" s="36">
        <v>253.84</v>
      </c>
      <c r="CG7" s="36">
        <v>257.02999999999997</v>
      </c>
      <c r="CH7" s="36">
        <v>266.57</v>
      </c>
      <c r="CI7" s="36">
        <v>241.18</v>
      </c>
      <c r="CJ7" s="36">
        <v>247.94</v>
      </c>
      <c r="CK7" s="36">
        <v>272.79000000000002</v>
      </c>
      <c r="CL7" s="36">
        <v>49.5</v>
      </c>
      <c r="CM7" s="36">
        <v>53.5</v>
      </c>
      <c r="CN7" s="36">
        <v>51.74</v>
      </c>
      <c r="CO7" s="36">
        <v>50.5</v>
      </c>
      <c r="CP7" s="36">
        <v>51</v>
      </c>
      <c r="CQ7" s="36">
        <v>60.03</v>
      </c>
      <c r="CR7" s="36">
        <v>61.93</v>
      </c>
      <c r="CS7" s="36">
        <v>58.06</v>
      </c>
      <c r="CT7" s="36">
        <v>53.84</v>
      </c>
      <c r="CU7" s="36">
        <v>60.25</v>
      </c>
      <c r="CV7" s="36">
        <v>58.84</v>
      </c>
      <c r="CW7" s="36">
        <v>90.54</v>
      </c>
      <c r="CX7" s="36">
        <v>91.38</v>
      </c>
      <c r="CY7" s="36">
        <v>92.68</v>
      </c>
      <c r="CZ7" s="36">
        <v>92.61</v>
      </c>
      <c r="DA7" s="36">
        <v>92.9</v>
      </c>
      <c r="DB7" s="36">
        <v>76.8</v>
      </c>
      <c r="DC7" s="36">
        <v>77.25</v>
      </c>
      <c r="DD7" s="36">
        <v>75.790000000000006</v>
      </c>
      <c r="DE7" s="36">
        <v>95.04</v>
      </c>
      <c r="DF7" s="36">
        <v>95.26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2017-02-15T11:48:22Z</cp:lastPrinted>
  <dcterms:created xsi:type="dcterms:W3CDTF">2017-02-08T03:22:25Z</dcterms:created>
  <dcterms:modified xsi:type="dcterms:W3CDTF">2017-02-15T23:41:12Z</dcterms:modified>
  <cp:category/>
</cp:coreProperties>
</file>