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220dc7a\地方債係（ls220d）\210-公営企業決算調査\02公営企業決算（法適用・全体とりまとめ）\H28(H27調査)\16_経営比較分析表\100_市町村回答\13_●榛東村\【最終版】下水道事業\"/>
    </mc:Choice>
  </mc:AlternateContent>
  <workbookProtection workbookPassword="8649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BB8" i="4" s="1"/>
  <c r="S6" i="5"/>
  <c r="AT8" i="4" s="1"/>
  <c r="R6" i="5"/>
  <c r="AL8" i="4" s="1"/>
  <c r="Q6" i="5"/>
  <c r="P6" i="5"/>
  <c r="W10" i="4" s="1"/>
  <c r="O6" i="5"/>
  <c r="P10" i="4" s="1"/>
  <c r="N6" i="5"/>
  <c r="I10" i="4" s="1"/>
  <c r="M6" i="5"/>
  <c r="L6" i="5"/>
  <c r="K6" i="5"/>
  <c r="P8" i="4" s="1"/>
  <c r="J6" i="5"/>
  <c r="I8" i="4" s="1"/>
  <c r="I6" i="5"/>
  <c r="H6" i="5"/>
  <c r="B6" i="4" s="1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AD10" i="4"/>
  <c r="B10" i="4"/>
  <c r="W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<sst xmlns="http://schemas.openxmlformats.org/spreadsheetml/2006/main" count="221" uniqueCount="111">
  <si>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</si>
  <si>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</si>
  <si>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</si>
  <si>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</si>
  <si>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</si>
  <si>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</si>
  <si>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</si>
  <si>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</si>
  <si>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</si>
  <si>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</si>
  <si>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</si>
  <si>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</si>
  <si>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</si>
  <si>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</si>
  <si>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</si>
  <si>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</si>
  <si>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</si>
  <si>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</si>
  <si>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</si>
  <si>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</si>
  <si>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</si>
  <si>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</si>
  <si>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</si>
  <si>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</si>
  <si>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</si>
  <si>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</si>
  <si>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</si>
  <si>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</si>
  <si>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</si>
  <si>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</si>
  <si>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</si>
  <si>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</si>
  <si>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</si>
  <si>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</si>
  <si>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</si>
  <si>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</si>
  <si>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</si>
  <si>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</si>
  <si>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</si>
  <si>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</si>
  <si>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</si>
  <si>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23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</si>
  <si>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</si>
  <si>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</si>
  <si>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</si>
  <si>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</si>
  <si>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</si>
  <si>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</si>
  <si>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</si>
  <si>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</si>
  <si>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</si>
  <si>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</si>
  <si>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</si>
  <si>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</si>
  <si>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</si>
  <si>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</si>
  <si>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</si>
  <si>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</si>
  <si>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</si>
  <si>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</si>
  <si>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</si>
  <si>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</si>
  <si>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</si>
  <si>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</si>
  <si>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</si>
  <si>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</si>
  <si>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</si>
  <si>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</si>
  <si>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</si>
  <si>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</si>
  <si>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</si>
  <si>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</si>
  <si>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</si>
  <si>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</si>
  <si>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</si>
  <si>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</si>
  <si>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</si>
  <si>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</si>
  <si>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</si>
  <si>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</si>
  <si>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</si>
  <si>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</si>
  <si>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</si>
  <si>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</si>
  <si>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</si>
  <si>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</si>
  <si>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</si>
  <si>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</si>
  <si>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</si>
  <si>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</si>
  <si>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</si>
  <si>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</si>
  <si>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</si>
  <si>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</si>
  <si>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</si>
  <si>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</si>
  <si>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群馬県　榛東村</t>
  </si>
  <si>
    <t>法非適用</t>
  </si>
  <si>
    <t>下水道事業</t>
  </si>
  <si>
    <t>農業集落排水</t>
  </si>
  <si>
    <t>F3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</si>
  <si>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</si>
  <si>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</si>
  <si>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</si>
  <si>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</si>
  <si>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</si>
  <si>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</si>
  <si>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</si>
  <si>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地方債の元金及び利子の償還を使用料で賄うことができておらず、一般会計からの繰入金により経営を維持している。今後老朽化に伴う処理施設の維持管理費増大が懸念されるため、接続率の増加・繰入金等について検討し、事業の安定確保に努める必要がある。施設利用率については伸び悩んでおり、今後も接続推進に取り組む必要がある。水洗化率については類似団体を下回っており、くみ取り・単独槽や合併浄化槽からの切替が進んでいないのが現状である。</t>
    <rPh sb="0" eb="3">
      <t>チホウサイ</t>
    </rPh>
    <rPh sb="4" eb="6">
      <t>ガンキン</t>
    </rPh>
    <rPh sb="6" eb="7">
      <t>オヨ</t>
    </rPh>
    <rPh sb="8" eb="10">
      <t>リシ</t>
    </rPh>
    <rPh sb="11" eb="13">
      <t>ショウカン</t>
    </rPh>
    <rPh sb="14" eb="17">
      <t>シヨウリョウ</t>
    </rPh>
    <rPh sb="18" eb="19">
      <t>マカナ</t>
    </rPh>
    <rPh sb="30" eb="32">
      <t>イッパン</t>
    </rPh>
    <rPh sb="32" eb="34">
      <t>カイケイ</t>
    </rPh>
    <rPh sb="37" eb="40">
      <t>クリイレキン</t>
    </rPh>
    <rPh sb="43" eb="45">
      <t>ケイエイ</t>
    </rPh>
    <rPh sb="46" eb="48">
      <t>イジ</t>
    </rPh>
    <rPh sb="53" eb="55">
      <t>コンゴ</t>
    </rPh>
    <rPh sb="55" eb="58">
      <t>ロウキュウカ</t>
    </rPh>
    <rPh sb="59" eb="60">
      <t>トモナ</t>
    </rPh>
    <rPh sb="61" eb="63">
      <t>ショリ</t>
    </rPh>
    <rPh sb="63" eb="65">
      <t>シセツ</t>
    </rPh>
    <rPh sb="66" eb="68">
      <t>イジ</t>
    </rPh>
    <rPh sb="68" eb="71">
      <t>カンリヒ</t>
    </rPh>
    <rPh sb="71" eb="73">
      <t>ゾウダイ</t>
    </rPh>
    <rPh sb="74" eb="76">
      <t>ケネン</t>
    </rPh>
    <rPh sb="82" eb="84">
      <t>セツゾク</t>
    </rPh>
    <rPh sb="84" eb="85">
      <t>リツ</t>
    </rPh>
    <rPh sb="86" eb="88">
      <t>ゾウカ</t>
    </rPh>
    <rPh sb="89" eb="92">
      <t>クリイレキン</t>
    </rPh>
    <rPh sb="92" eb="93">
      <t>ナド</t>
    </rPh>
    <rPh sb="97" eb="99">
      <t>ケントウ</t>
    </rPh>
    <rPh sb="101" eb="103">
      <t>ジギョウ</t>
    </rPh>
    <rPh sb="104" eb="106">
      <t>アンテイ</t>
    </rPh>
    <rPh sb="106" eb="108">
      <t>カクホ</t>
    </rPh>
    <rPh sb="109" eb="110">
      <t>ツト</t>
    </rPh>
    <rPh sb="112" eb="114">
      <t>ヒツヨウ</t>
    </rPh>
    <rPh sb="118" eb="120">
      <t>シセツ</t>
    </rPh>
    <rPh sb="120" eb="123">
      <t>リヨウリツ</t>
    </rPh>
    <rPh sb="128" eb="129">
      <t>ノ</t>
    </rPh>
    <rPh sb="130" eb="131">
      <t>ナヤ</t>
    </rPh>
    <rPh sb="136" eb="138">
      <t>コンゴ</t>
    </rPh>
    <rPh sb="139" eb="141">
      <t>セツゾク</t>
    </rPh>
    <rPh sb="141" eb="143">
      <t>スイシン</t>
    </rPh>
    <rPh sb="144" eb="145">
      <t>ト</t>
    </rPh>
    <rPh sb="146" eb="147">
      <t>ク</t>
    </rPh>
    <rPh sb="148" eb="150">
      <t>ヒツヨウ</t>
    </rPh>
    <rPh sb="154" eb="157">
      <t>スイセンカ</t>
    </rPh>
    <rPh sb="157" eb="158">
      <t>リツ</t>
    </rPh>
    <rPh sb="163" eb="165">
      <t>ルイジ</t>
    </rPh>
    <rPh sb="165" eb="167">
      <t>ダンタイ</t>
    </rPh>
    <rPh sb="168" eb="170">
      <t>シタマワ</t>
    </rPh>
    <rPh sb="177" eb="178">
      <t>ト</t>
    </rPh>
    <rPh sb="180" eb="182">
      <t>タンドク</t>
    </rPh>
    <rPh sb="182" eb="183">
      <t>ソウ</t>
    </rPh>
    <rPh sb="184" eb="186">
      <t>ガッペイ</t>
    </rPh>
    <rPh sb="186" eb="189">
      <t>ジョウカソウ</t>
    </rPh>
    <rPh sb="192" eb="194">
      <t>キリカエ</t>
    </rPh>
    <rPh sb="195" eb="196">
      <t>スス</t>
    </rPh>
    <rPh sb="203" eb="205">
      <t>ゲンジョウ</t>
    </rPh>
    <phoneticPr fontId="4"/>
  </si>
  <si>
    <t>供用開始から１０年が経過した長岡地区処理場については平成２８年度中に機能診断及び最適整備構想の策定を計画しており、５年後には広馬場地区についても実施を検討している。</t>
    <rPh sb="0" eb="2">
      <t>キョウヨウ</t>
    </rPh>
    <rPh sb="2" eb="4">
      <t>カイシ</t>
    </rPh>
    <rPh sb="8" eb="9">
      <t>ネン</t>
    </rPh>
    <rPh sb="10" eb="12">
      <t>ケイカ</t>
    </rPh>
    <rPh sb="14" eb="16">
      <t>ナガオカ</t>
    </rPh>
    <rPh sb="16" eb="18">
      <t>チク</t>
    </rPh>
    <rPh sb="18" eb="21">
      <t>ショリジョウ</t>
    </rPh>
    <rPh sb="26" eb="28">
      <t>ヘイセイ</t>
    </rPh>
    <rPh sb="32" eb="33">
      <t>ナカ</t>
    </rPh>
    <rPh sb="72" eb="74">
      <t>ジッシ</t>
    </rPh>
    <rPh sb="75" eb="77">
      <t>ケントウ</t>
    </rPh>
    <phoneticPr fontId="4"/>
  </si>
  <si>
    <t>管渠整備は完了しており、今後は接続率（水洗化率）の向上を目指す。また、施設の老朽化に伴う維持管理費の増大も懸念されるため、施設の適切な維持管理や未収金の回収、繰入金等の問題についても総合的に検討し、事業の安定確保に努める。</t>
    <rPh sb="2" eb="4">
      <t>セイビ</t>
    </rPh>
    <rPh sb="5" eb="7">
      <t>カンリョウ</t>
    </rPh>
    <rPh sb="12" eb="14">
      <t>コンゴ</t>
    </rPh>
    <rPh sb="15" eb="17">
      <t>セツゾク</t>
    </rPh>
    <rPh sb="17" eb="18">
      <t>リツ</t>
    </rPh>
    <rPh sb="19" eb="21">
      <t>スイセン</t>
    </rPh>
    <rPh sb="21" eb="22">
      <t>バ</t>
    </rPh>
    <rPh sb="22" eb="23">
      <t>リツ</t>
    </rPh>
    <rPh sb="25" eb="27">
      <t>コウジョウ</t>
    </rPh>
    <rPh sb="28" eb="30">
      <t>メザ</t>
    </rPh>
    <rPh sb="35" eb="37">
      <t>シセツ</t>
    </rPh>
    <rPh sb="38" eb="41">
      <t>ロウキュウカ</t>
    </rPh>
    <rPh sb="42" eb="43">
      <t>トモナ</t>
    </rPh>
    <rPh sb="44" eb="46">
      <t>イジ</t>
    </rPh>
    <rPh sb="46" eb="49">
      <t>カンリヒ</t>
    </rPh>
    <rPh sb="50" eb="52">
      <t>ゾウダイ</t>
    </rPh>
    <rPh sb="53" eb="55">
      <t>ケネン</t>
    </rPh>
    <rPh sb="61" eb="63">
      <t>シセツ</t>
    </rPh>
    <rPh sb="64" eb="66">
      <t>テキセツ</t>
    </rPh>
    <rPh sb="67" eb="69">
      <t>イジ</t>
    </rPh>
    <rPh sb="69" eb="71">
      <t>カンリ</t>
    </rPh>
    <rPh sb="72" eb="75">
      <t>ミシュウキン</t>
    </rPh>
    <rPh sb="76" eb="78">
      <t>カイシュウ</t>
    </rPh>
    <rPh sb="79" eb="82">
      <t>クリイレキン</t>
    </rPh>
    <rPh sb="82" eb="83">
      <t>ナド</t>
    </rPh>
    <rPh sb="84" eb="86">
      <t>モンダイ</t>
    </rPh>
    <rPh sb="91" eb="94">
      <t>ソウゴウテキ</t>
    </rPh>
    <rPh sb="95" eb="97">
      <t>ケントウ</t>
    </rPh>
    <rPh sb="99" eb="101">
      <t>ジギョウ</t>
    </rPh>
    <rPh sb="102" eb="104">
      <t>アンテイ</t>
    </rPh>
    <rPh sb="104" eb="106">
      <t>カクホ</t>
    </rPh>
    <rPh sb="107" eb="108">
      <t>ツト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</si>
</sst>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882376"/>
        <c:axId val="1448827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0.08</c:v>
                </c:pt>
                <c:pt idx="1">
                  <c:v>0.06</c:v>
                </c:pt>
                <c:pt idx="2">
                  <c:v>0.04</c:v>
                </c:pt>
                <c:pt idx="3">
                  <c:v>7.0000000000000007E-2</c:v>
                </c:pt>
                <c:pt idx="4">
                  <c:v>0.02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882376"/>
        <c:axId val="144882768"/>
      </c:lineChart>
      <c:dateAx>
        <c:axId val="1448823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4882768"/>
        <c:crosses val="autoZero"/>
        <c:auto val="1"/>
        <c:lblOffset val="100"/>
        <c:baseTimeUnit val="years"/>
      </c:dateAx>
      <c:valAx>
        <c:axId val="1448827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48823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22.3</c:v>
                </c:pt>
                <c:pt idx="1">
                  <c:v>33.28</c:v>
                </c:pt>
                <c:pt idx="2">
                  <c:v>36.479999999999997</c:v>
                </c:pt>
                <c:pt idx="3">
                  <c:v>38.630000000000003</c:v>
                </c:pt>
                <c:pt idx="4">
                  <c:v>38.85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447112"/>
        <c:axId val="237447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46.85</c:v>
                </c:pt>
                <c:pt idx="1">
                  <c:v>46.06</c:v>
                </c:pt>
                <c:pt idx="2">
                  <c:v>45.95</c:v>
                </c:pt>
                <c:pt idx="3">
                  <c:v>44.69</c:v>
                </c:pt>
                <c:pt idx="4">
                  <c:v>44.69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447112"/>
        <c:axId val="237447504"/>
      </c:lineChart>
      <c:dateAx>
        <c:axId val="237447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7447504"/>
        <c:crosses val="autoZero"/>
        <c:auto val="1"/>
        <c:lblOffset val="100"/>
        <c:baseTimeUnit val="years"/>
      </c:dateAx>
      <c:valAx>
        <c:axId val="237447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37447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41.12</c:v>
                </c:pt>
                <c:pt idx="1">
                  <c:v>54.54</c:v>
                </c:pt>
                <c:pt idx="2">
                  <c:v>56.01</c:v>
                </c:pt>
                <c:pt idx="3">
                  <c:v>56.43</c:v>
                </c:pt>
                <c:pt idx="4">
                  <c:v>56.21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793800"/>
        <c:axId val="237794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73.78</c:v>
                </c:pt>
                <c:pt idx="1">
                  <c:v>72.989999999999995</c:v>
                </c:pt>
                <c:pt idx="2">
                  <c:v>71.97</c:v>
                </c:pt>
                <c:pt idx="3">
                  <c:v>70.59</c:v>
                </c:pt>
                <c:pt idx="4">
                  <c:v>69.67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793800"/>
        <c:axId val="237794192"/>
      </c:lineChart>
      <c:dateAx>
        <c:axId val="2377938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7794192"/>
        <c:crosses val="autoZero"/>
        <c:auto val="1"/>
        <c:lblOffset val="100"/>
        <c:baseTimeUnit val="years"/>
      </c:dateAx>
      <c:valAx>
        <c:axId val="237794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377938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90.86</c:v>
                </c:pt>
                <c:pt idx="1">
                  <c:v>97.8</c:v>
                </c:pt>
                <c:pt idx="2">
                  <c:v>98.19</c:v>
                </c:pt>
                <c:pt idx="3">
                  <c:v>99.51</c:v>
                </c:pt>
                <c:pt idx="4">
                  <c:v>98.52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393384"/>
        <c:axId val="145393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393384"/>
        <c:axId val="145393776"/>
      </c:lineChart>
      <c:dateAx>
        <c:axId val="1453933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5393776"/>
        <c:crosses val="autoZero"/>
        <c:auto val="1"/>
        <c:lblOffset val="100"/>
        <c:baseTimeUnit val="years"/>
      </c:dateAx>
      <c:valAx>
        <c:axId val="145393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5393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448120"/>
        <c:axId val="144448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448120"/>
        <c:axId val="144448512"/>
      </c:lineChart>
      <c:dateAx>
        <c:axId val="1444481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4448512"/>
        <c:crosses val="autoZero"/>
        <c:auto val="1"/>
        <c:lblOffset val="100"/>
        <c:baseTimeUnit val="years"/>
      </c:dateAx>
      <c:valAx>
        <c:axId val="144448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44481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645816"/>
        <c:axId val="144646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645816"/>
        <c:axId val="144646208"/>
      </c:lineChart>
      <c:dateAx>
        <c:axId val="1446458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4646208"/>
        <c:crosses val="autoZero"/>
        <c:auto val="1"/>
        <c:lblOffset val="100"/>
        <c:baseTimeUnit val="years"/>
      </c:dateAx>
      <c:valAx>
        <c:axId val="144646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46458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689888"/>
        <c:axId val="1476902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689888"/>
        <c:axId val="147690280"/>
      </c:lineChart>
      <c:dateAx>
        <c:axId val="1476898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7690280"/>
        <c:crosses val="autoZero"/>
        <c:auto val="1"/>
        <c:lblOffset val="100"/>
        <c:baseTimeUnit val="years"/>
      </c:dateAx>
      <c:valAx>
        <c:axId val="1476902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76898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688600"/>
        <c:axId val="1476889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688600"/>
        <c:axId val="147688992"/>
      </c:lineChart>
      <c:dateAx>
        <c:axId val="1476886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7688992"/>
        <c:crosses val="autoZero"/>
        <c:auto val="1"/>
        <c:lblOffset val="100"/>
        <c:baseTimeUnit val="years"/>
      </c:dateAx>
      <c:valAx>
        <c:axId val="1476889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76886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データ!$BE$6:$BI$6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687816"/>
        <c:axId val="237277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1224.75</c:v>
                </c:pt>
                <c:pt idx="1">
                  <c:v>1144.05</c:v>
                </c:pt>
                <c:pt idx="2">
                  <c:v>1117.1099999999999</c:v>
                </c:pt>
                <c:pt idx="3">
                  <c:v>1161.05</c:v>
                </c:pt>
                <c:pt idx="4">
                  <c:v>979.89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687816"/>
        <c:axId val="237277144"/>
      </c:lineChart>
      <c:dateAx>
        <c:axId val="1476878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7277144"/>
        <c:crosses val="autoZero"/>
        <c:auto val="1"/>
        <c:lblOffset val="100"/>
        <c:baseTimeUnit val="years"/>
      </c:dateAx>
      <c:valAx>
        <c:axId val="237277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76878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65.59</c:v>
                </c:pt>
                <c:pt idx="1">
                  <c:v>64.81</c:v>
                </c:pt>
                <c:pt idx="2">
                  <c:v>72</c:v>
                </c:pt>
                <c:pt idx="3">
                  <c:v>65.44</c:v>
                </c:pt>
                <c:pt idx="4">
                  <c:v>66.849999999999994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278320"/>
        <c:axId val="2372762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42.13</c:v>
                </c:pt>
                <c:pt idx="1">
                  <c:v>42.48</c:v>
                </c:pt>
                <c:pt idx="2">
                  <c:v>41.04</c:v>
                </c:pt>
                <c:pt idx="3">
                  <c:v>41.08</c:v>
                </c:pt>
                <c:pt idx="4">
                  <c:v>41.34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278320"/>
        <c:axId val="237276272"/>
      </c:lineChart>
      <c:dateAx>
        <c:axId val="2372783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7276272"/>
        <c:crosses val="autoZero"/>
        <c:auto val="1"/>
        <c:lblOffset val="100"/>
        <c:baseTimeUnit val="years"/>
      </c:dateAx>
      <c:valAx>
        <c:axId val="2372762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37278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155.80000000000001</c:v>
                </c:pt>
                <c:pt idx="1">
                  <c:v>167.57</c:v>
                </c:pt>
                <c:pt idx="2">
                  <c:v>150</c:v>
                </c:pt>
                <c:pt idx="3">
                  <c:v>170.09</c:v>
                </c:pt>
                <c:pt idx="4">
                  <c:v>167.45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688208"/>
        <c:axId val="2373903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348.41</c:v>
                </c:pt>
                <c:pt idx="1">
                  <c:v>343.8</c:v>
                </c:pt>
                <c:pt idx="2">
                  <c:v>357.08</c:v>
                </c:pt>
                <c:pt idx="3">
                  <c:v>378.08</c:v>
                </c:pt>
                <c:pt idx="4">
                  <c:v>357.49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688208"/>
        <c:axId val="237390352"/>
      </c:lineChart>
      <c:dateAx>
        <c:axId val="1476882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7390352"/>
        <c:crosses val="autoZero"/>
        <c:auto val="1"/>
        <c:lblOffset val="100"/>
        <c:baseTimeUnit val="years"/>
      </c:dateAx>
      <c:valAx>
        <c:axId val="2373903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76882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【1,015.77】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【84.50】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【52.74】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【289.81】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【52.78】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zoomScaleNormal="100" workbookViewId="0"/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</row>
    <row r="3" spans="1:78" ht="9.75" customHeight="1">
      <c r="A3" s="2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</row>
    <row r="4" spans="1:78" ht="9.75" customHeight="1">
      <c r="A4" s="2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1" t="str">
        <f>データ!H6</f>
        <v>群馬県　榛東村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42" t="s">
        <v>1</v>
      </c>
      <c r="C7" s="42"/>
      <c r="D7" s="42"/>
      <c r="E7" s="42"/>
      <c r="F7" s="42"/>
      <c r="G7" s="42"/>
      <c r="H7" s="42"/>
      <c r="I7" s="42" t="s">
        <v>2</v>
      </c>
      <c r="J7" s="42"/>
      <c r="K7" s="42"/>
      <c r="L7" s="42"/>
      <c r="M7" s="42"/>
      <c r="N7" s="42"/>
      <c r="O7" s="42"/>
      <c r="P7" s="42" t="s">
        <v>3</v>
      </c>
      <c r="Q7" s="42"/>
      <c r="R7" s="42"/>
      <c r="S7" s="42"/>
      <c r="T7" s="42"/>
      <c r="U7" s="42"/>
      <c r="V7" s="42"/>
      <c r="W7" s="42" t="s">
        <v>4</v>
      </c>
      <c r="X7" s="42"/>
      <c r="Y7" s="42"/>
      <c r="Z7" s="42"/>
      <c r="AA7" s="42"/>
      <c r="AB7" s="42"/>
      <c r="AC7" s="42"/>
      <c r="AD7" s="3"/>
      <c r="AE7" s="3"/>
      <c r="AF7" s="3"/>
      <c r="AG7" s="3"/>
      <c r="AH7" s="3"/>
      <c r="AI7" s="3"/>
      <c r="AJ7" s="3"/>
      <c r="AK7" s="3"/>
      <c r="AL7" s="42" t="s">
        <v>5</v>
      </c>
      <c r="AM7" s="42"/>
      <c r="AN7" s="42"/>
      <c r="AO7" s="42"/>
      <c r="AP7" s="42"/>
      <c r="AQ7" s="42"/>
      <c r="AR7" s="42"/>
      <c r="AS7" s="42"/>
      <c r="AT7" s="42" t="s">
        <v>6</v>
      </c>
      <c r="AU7" s="42"/>
      <c r="AV7" s="42"/>
      <c r="AW7" s="42"/>
      <c r="AX7" s="42"/>
      <c r="AY7" s="42"/>
      <c r="AZ7" s="42"/>
      <c r="BA7" s="42"/>
      <c r="BB7" s="42" t="s">
        <v>7</v>
      </c>
      <c r="BC7" s="42"/>
      <c r="BD7" s="42"/>
      <c r="BE7" s="42"/>
      <c r="BF7" s="42"/>
      <c r="BG7" s="42"/>
      <c r="BH7" s="42"/>
      <c r="BI7" s="42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46" t="str">
        <f>データ!I6</f>
        <v>法非適用</v>
      </c>
      <c r="C8" s="46"/>
      <c r="D8" s="46"/>
      <c r="E8" s="46"/>
      <c r="F8" s="46"/>
      <c r="G8" s="46"/>
      <c r="H8" s="46"/>
      <c r="I8" s="46" t="str">
        <f>データ!J6</f>
        <v>下水道事業</v>
      </c>
      <c r="J8" s="46"/>
      <c r="K8" s="46"/>
      <c r="L8" s="46"/>
      <c r="M8" s="46"/>
      <c r="N8" s="46"/>
      <c r="O8" s="46"/>
      <c r="P8" s="46" t="str">
        <f>データ!K6</f>
        <v>農業集落排水</v>
      </c>
      <c r="Q8" s="46"/>
      <c r="R8" s="46"/>
      <c r="S8" s="46"/>
      <c r="T8" s="46"/>
      <c r="U8" s="46"/>
      <c r="V8" s="46"/>
      <c r="W8" s="46" t="str">
        <f>データ!L6</f>
        <v>F3</v>
      </c>
      <c r="X8" s="46"/>
      <c r="Y8" s="46"/>
      <c r="Z8" s="46"/>
      <c r="AA8" s="46"/>
      <c r="AB8" s="46"/>
      <c r="AC8" s="46"/>
      <c r="AD8" s="3"/>
      <c r="AE8" s="3"/>
      <c r="AF8" s="3"/>
      <c r="AG8" s="3"/>
      <c r="AH8" s="3"/>
      <c r="AI8" s="3"/>
      <c r="AJ8" s="3"/>
      <c r="AK8" s="3"/>
      <c r="AL8" s="47">
        <f>データ!R6</f>
        <v>14698</v>
      </c>
      <c r="AM8" s="47"/>
      <c r="AN8" s="47"/>
      <c r="AO8" s="47"/>
      <c r="AP8" s="47"/>
      <c r="AQ8" s="47"/>
      <c r="AR8" s="47"/>
      <c r="AS8" s="47"/>
      <c r="AT8" s="43">
        <f>データ!S6</f>
        <v>27.92</v>
      </c>
      <c r="AU8" s="43"/>
      <c r="AV8" s="43"/>
      <c r="AW8" s="43"/>
      <c r="AX8" s="43"/>
      <c r="AY8" s="43"/>
      <c r="AZ8" s="43"/>
      <c r="BA8" s="43"/>
      <c r="BB8" s="43">
        <f>データ!T6</f>
        <v>526.42999999999995</v>
      </c>
      <c r="BC8" s="43"/>
      <c r="BD8" s="43"/>
      <c r="BE8" s="43"/>
      <c r="BF8" s="43"/>
      <c r="BG8" s="43"/>
      <c r="BH8" s="43"/>
      <c r="BI8" s="43"/>
      <c r="BJ8" s="3"/>
      <c r="BK8" s="3"/>
      <c r="BL8" s="44" t="s">
        <v>9</v>
      </c>
      <c r="BM8" s="45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42" t="s">
        <v>11</v>
      </c>
      <c r="C9" s="42"/>
      <c r="D9" s="42"/>
      <c r="E9" s="42"/>
      <c r="F9" s="42"/>
      <c r="G9" s="42"/>
      <c r="H9" s="42"/>
      <c r="I9" s="42" t="s">
        <v>12</v>
      </c>
      <c r="J9" s="42"/>
      <c r="K9" s="42"/>
      <c r="L9" s="42"/>
      <c r="M9" s="42"/>
      <c r="N9" s="42"/>
      <c r="O9" s="42"/>
      <c r="P9" s="42" t="s">
        <v>13</v>
      </c>
      <c r="Q9" s="42"/>
      <c r="R9" s="42"/>
      <c r="S9" s="42"/>
      <c r="T9" s="42"/>
      <c r="U9" s="42"/>
      <c r="V9" s="42"/>
      <c r="W9" s="42" t="s">
        <v>14</v>
      </c>
      <c r="X9" s="42"/>
      <c r="Y9" s="42"/>
      <c r="Z9" s="42"/>
      <c r="AA9" s="42"/>
      <c r="AB9" s="42"/>
      <c r="AC9" s="42"/>
      <c r="AD9" s="42" t="s">
        <v>15</v>
      </c>
      <c r="AE9" s="42"/>
      <c r="AF9" s="42"/>
      <c r="AG9" s="42"/>
      <c r="AH9" s="42"/>
      <c r="AI9" s="42"/>
      <c r="AJ9" s="42"/>
      <c r="AK9" s="3"/>
      <c r="AL9" s="42" t="s">
        <v>16</v>
      </c>
      <c r="AM9" s="42"/>
      <c r="AN9" s="42"/>
      <c r="AO9" s="42"/>
      <c r="AP9" s="42"/>
      <c r="AQ9" s="42"/>
      <c r="AR9" s="42"/>
      <c r="AS9" s="42"/>
      <c r="AT9" s="42" t="s">
        <v>17</v>
      </c>
      <c r="AU9" s="42"/>
      <c r="AV9" s="42"/>
      <c r="AW9" s="42"/>
      <c r="AX9" s="42"/>
      <c r="AY9" s="42"/>
      <c r="AZ9" s="42"/>
      <c r="BA9" s="42"/>
      <c r="BB9" s="42" t="s">
        <v>18</v>
      </c>
      <c r="BC9" s="42"/>
      <c r="BD9" s="42"/>
      <c r="BE9" s="42"/>
      <c r="BF9" s="42"/>
      <c r="BG9" s="42"/>
      <c r="BH9" s="42"/>
      <c r="BI9" s="42"/>
      <c r="BJ9" s="3"/>
      <c r="BK9" s="3"/>
      <c r="BL9" s="48" t="s">
        <v>19</v>
      </c>
      <c r="BM9" s="49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43" t="str">
        <f>データ!M6</f>
        <v>-</v>
      </c>
      <c r="C10" s="43"/>
      <c r="D10" s="43"/>
      <c r="E10" s="43"/>
      <c r="F10" s="43"/>
      <c r="G10" s="43"/>
      <c r="H10" s="43"/>
      <c r="I10" s="43" t="str">
        <f>データ!N6</f>
        <v>該当数値なし</v>
      </c>
      <c r="J10" s="43"/>
      <c r="K10" s="43"/>
      <c r="L10" s="43"/>
      <c r="M10" s="43"/>
      <c r="N10" s="43"/>
      <c r="O10" s="43"/>
      <c r="P10" s="43">
        <f>データ!O6</f>
        <v>28.74</v>
      </c>
      <c r="Q10" s="43"/>
      <c r="R10" s="43"/>
      <c r="S10" s="43"/>
      <c r="T10" s="43"/>
      <c r="U10" s="43"/>
      <c r="V10" s="43"/>
      <c r="W10" s="43">
        <f>データ!P6</f>
        <v>101.64</v>
      </c>
      <c r="X10" s="43"/>
      <c r="Y10" s="43"/>
      <c r="Z10" s="43"/>
      <c r="AA10" s="43"/>
      <c r="AB10" s="43"/>
      <c r="AC10" s="43"/>
      <c r="AD10" s="47">
        <f>データ!Q6</f>
        <v>2160</v>
      </c>
      <c r="AE10" s="47"/>
      <c r="AF10" s="47"/>
      <c r="AG10" s="47"/>
      <c r="AH10" s="47"/>
      <c r="AI10" s="47"/>
      <c r="AJ10" s="47"/>
      <c r="AK10" s="2"/>
      <c r="AL10" s="47">
        <f>データ!U6</f>
        <v>4195</v>
      </c>
      <c r="AM10" s="47"/>
      <c r="AN10" s="47"/>
      <c r="AO10" s="47"/>
      <c r="AP10" s="47"/>
      <c r="AQ10" s="47"/>
      <c r="AR10" s="47"/>
      <c r="AS10" s="47"/>
      <c r="AT10" s="43">
        <f>データ!V6</f>
        <v>2.79</v>
      </c>
      <c r="AU10" s="43"/>
      <c r="AV10" s="43"/>
      <c r="AW10" s="43"/>
      <c r="AX10" s="43"/>
      <c r="AY10" s="43"/>
      <c r="AZ10" s="43"/>
      <c r="BA10" s="43"/>
      <c r="BB10" s="43">
        <f>データ!W6</f>
        <v>1503.58</v>
      </c>
      <c r="BC10" s="43"/>
      <c r="BD10" s="43"/>
      <c r="BE10" s="43"/>
      <c r="BF10" s="43"/>
      <c r="BG10" s="43"/>
      <c r="BH10" s="43"/>
      <c r="BI10" s="43"/>
      <c r="BJ10" s="2"/>
      <c r="BK10" s="2"/>
      <c r="BL10" s="50" t="s">
        <v>21</v>
      </c>
      <c r="BM10" s="51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2" t="s">
        <v>23</v>
      </c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</row>
    <row r="14" spans="1:78" ht="13.5" customHeight="1">
      <c r="A14" s="2"/>
      <c r="B14" s="54" t="s">
        <v>24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6"/>
      <c r="BK14" s="2"/>
      <c r="BL14" s="60" t="s">
        <v>25</v>
      </c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2"/>
    </row>
    <row r="15" spans="1:78" ht="13.5" customHeight="1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63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6" t="s">
        <v>108</v>
      </c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6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6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6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6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6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6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6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6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6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6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6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6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6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6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6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6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6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8"/>
    </row>
    <row r="34" spans="1:78" ht="13.5" customHeight="1">
      <c r="A34" s="2"/>
      <c r="B34" s="16"/>
      <c r="C34" s="72" t="s">
        <v>26</v>
      </c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19"/>
      <c r="R34" s="72" t="s">
        <v>27</v>
      </c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19"/>
      <c r="AG34" s="72" t="s">
        <v>28</v>
      </c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19"/>
      <c r="AV34" s="72" t="s">
        <v>29</v>
      </c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18"/>
      <c r="BK34" s="2"/>
      <c r="BL34" s="66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8"/>
    </row>
    <row r="35" spans="1:78" ht="13.5" customHeight="1">
      <c r="A35" s="2"/>
      <c r="B35" s="16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19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19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19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18"/>
      <c r="BK35" s="2"/>
      <c r="BL35" s="66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6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6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6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6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6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6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6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6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69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70"/>
      <c r="BX44" s="70"/>
      <c r="BY44" s="70"/>
      <c r="BZ44" s="7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0" t="s">
        <v>30</v>
      </c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1"/>
      <c r="BZ45" s="6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3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66" t="s">
        <v>109</v>
      </c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66"/>
      <c r="BM48" s="67"/>
      <c r="BN48" s="67"/>
      <c r="BO48" s="67"/>
      <c r="BP48" s="67"/>
      <c r="BQ48" s="67"/>
      <c r="BR48" s="67"/>
      <c r="BS48" s="67"/>
      <c r="BT48" s="67"/>
      <c r="BU48" s="67"/>
      <c r="BV48" s="67"/>
      <c r="BW48" s="67"/>
      <c r="BX48" s="67"/>
      <c r="BY48" s="67"/>
      <c r="BZ48" s="6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66"/>
      <c r="BM49" s="67"/>
      <c r="BN49" s="67"/>
      <c r="BO49" s="67"/>
      <c r="BP49" s="67"/>
      <c r="BQ49" s="67"/>
      <c r="BR49" s="67"/>
      <c r="BS49" s="67"/>
      <c r="BT49" s="67"/>
      <c r="BU49" s="67"/>
      <c r="BV49" s="67"/>
      <c r="BW49" s="67"/>
      <c r="BX49" s="67"/>
      <c r="BY49" s="67"/>
      <c r="BZ49" s="6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66"/>
      <c r="BM50" s="67"/>
      <c r="BN50" s="67"/>
      <c r="BO50" s="67"/>
      <c r="BP50" s="67"/>
      <c r="BQ50" s="67"/>
      <c r="BR50" s="67"/>
      <c r="BS50" s="67"/>
      <c r="BT50" s="67"/>
      <c r="BU50" s="67"/>
      <c r="BV50" s="67"/>
      <c r="BW50" s="67"/>
      <c r="BX50" s="67"/>
      <c r="BY50" s="67"/>
      <c r="BZ50" s="6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66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  <c r="BZ51" s="6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66"/>
      <c r="BM52" s="67"/>
      <c r="BN52" s="67"/>
      <c r="BO52" s="67"/>
      <c r="BP52" s="67"/>
      <c r="BQ52" s="67"/>
      <c r="BR52" s="67"/>
      <c r="BS52" s="67"/>
      <c r="BT52" s="67"/>
      <c r="BU52" s="67"/>
      <c r="BV52" s="67"/>
      <c r="BW52" s="67"/>
      <c r="BX52" s="67"/>
      <c r="BY52" s="67"/>
      <c r="BZ52" s="6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66"/>
      <c r="BM53" s="67"/>
      <c r="BN53" s="67"/>
      <c r="BO53" s="67"/>
      <c r="BP53" s="67"/>
      <c r="BQ53" s="67"/>
      <c r="BR53" s="67"/>
      <c r="BS53" s="67"/>
      <c r="BT53" s="67"/>
      <c r="BU53" s="67"/>
      <c r="BV53" s="67"/>
      <c r="BW53" s="67"/>
      <c r="BX53" s="67"/>
      <c r="BY53" s="67"/>
      <c r="BZ53" s="6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66"/>
      <c r="BM54" s="67"/>
      <c r="BN54" s="67"/>
      <c r="BO54" s="67"/>
      <c r="BP54" s="67"/>
      <c r="BQ54" s="67"/>
      <c r="BR54" s="67"/>
      <c r="BS54" s="67"/>
      <c r="BT54" s="67"/>
      <c r="BU54" s="67"/>
      <c r="BV54" s="67"/>
      <c r="BW54" s="67"/>
      <c r="BX54" s="67"/>
      <c r="BY54" s="67"/>
      <c r="BZ54" s="6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66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7"/>
      <c r="BX55" s="67"/>
      <c r="BY55" s="67"/>
      <c r="BZ55" s="68"/>
    </row>
    <row r="56" spans="1:78" ht="13.5" customHeight="1">
      <c r="A56" s="2"/>
      <c r="B56" s="16"/>
      <c r="C56" s="72" t="s">
        <v>31</v>
      </c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19"/>
      <c r="R56" s="72" t="s">
        <v>32</v>
      </c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19"/>
      <c r="AG56" s="72" t="s">
        <v>33</v>
      </c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19"/>
      <c r="AV56" s="72" t="s">
        <v>34</v>
      </c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18"/>
      <c r="BK56" s="2"/>
      <c r="BL56" s="66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7"/>
      <c r="BX56" s="67"/>
      <c r="BY56" s="67"/>
      <c r="BZ56" s="68"/>
    </row>
    <row r="57" spans="1:78" ht="13.5" customHeight="1">
      <c r="A57" s="2"/>
      <c r="B57" s="16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19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19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19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  <c r="BH57" s="72"/>
      <c r="BI57" s="72"/>
      <c r="BJ57" s="18"/>
      <c r="BK57" s="2"/>
      <c r="BL57" s="66"/>
      <c r="BM57" s="67"/>
      <c r="BN57" s="67"/>
      <c r="BO57" s="67"/>
      <c r="BP57" s="67"/>
      <c r="BQ57" s="67"/>
      <c r="BR57" s="67"/>
      <c r="BS57" s="67"/>
      <c r="BT57" s="67"/>
      <c r="BU57" s="67"/>
      <c r="BV57" s="67"/>
      <c r="BW57" s="67"/>
      <c r="BX57" s="67"/>
      <c r="BY57" s="67"/>
      <c r="BZ57" s="6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66"/>
      <c r="BM58" s="67"/>
      <c r="BN58" s="67"/>
      <c r="BO58" s="67"/>
      <c r="BP58" s="67"/>
      <c r="BQ58" s="67"/>
      <c r="BR58" s="67"/>
      <c r="BS58" s="67"/>
      <c r="BT58" s="67"/>
      <c r="BU58" s="67"/>
      <c r="BV58" s="67"/>
      <c r="BW58" s="67"/>
      <c r="BX58" s="67"/>
      <c r="BY58" s="67"/>
      <c r="BZ58" s="6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66"/>
      <c r="BM59" s="67"/>
      <c r="BN59" s="67"/>
      <c r="BO59" s="67"/>
      <c r="BP59" s="67"/>
      <c r="BQ59" s="67"/>
      <c r="BR59" s="67"/>
      <c r="BS59" s="67"/>
      <c r="BT59" s="67"/>
      <c r="BU59" s="67"/>
      <c r="BV59" s="67"/>
      <c r="BW59" s="67"/>
      <c r="BX59" s="67"/>
      <c r="BY59" s="67"/>
      <c r="BZ59" s="68"/>
    </row>
    <row r="60" spans="1:78" ht="13.5" customHeight="1">
      <c r="A60" s="2"/>
      <c r="B60" s="57" t="s">
        <v>35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66"/>
      <c r="BM60" s="67"/>
      <c r="BN60" s="67"/>
      <c r="BO60" s="67"/>
      <c r="BP60" s="67"/>
      <c r="BQ60" s="67"/>
      <c r="BR60" s="67"/>
      <c r="BS60" s="67"/>
      <c r="BT60" s="67"/>
      <c r="BU60" s="67"/>
      <c r="BV60" s="67"/>
      <c r="BW60" s="67"/>
      <c r="BX60" s="67"/>
      <c r="BY60" s="67"/>
      <c r="BZ60" s="68"/>
    </row>
    <row r="61" spans="1:78" ht="13.5" customHeight="1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66"/>
      <c r="BM61" s="67"/>
      <c r="BN61" s="67"/>
      <c r="BO61" s="67"/>
      <c r="BP61" s="67"/>
      <c r="BQ61" s="67"/>
      <c r="BR61" s="67"/>
      <c r="BS61" s="67"/>
      <c r="BT61" s="67"/>
      <c r="BU61" s="67"/>
      <c r="BV61" s="67"/>
      <c r="BW61" s="67"/>
      <c r="BX61" s="67"/>
      <c r="BY61" s="67"/>
      <c r="BZ61" s="6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66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69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70"/>
      <c r="BX63" s="70"/>
      <c r="BY63" s="70"/>
      <c r="BZ63" s="7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0" t="s">
        <v>36</v>
      </c>
      <c r="BM64" s="61"/>
      <c r="BN64" s="61"/>
      <c r="BO64" s="61"/>
      <c r="BP64" s="61"/>
      <c r="BQ64" s="61"/>
      <c r="BR64" s="61"/>
      <c r="BS64" s="61"/>
      <c r="BT64" s="61"/>
      <c r="BU64" s="61"/>
      <c r="BV64" s="61"/>
      <c r="BW64" s="61"/>
      <c r="BX64" s="61"/>
      <c r="BY64" s="61"/>
      <c r="BZ64" s="6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3"/>
      <c r="BM65" s="64"/>
      <c r="BN65" s="64"/>
      <c r="BO65" s="64"/>
      <c r="BP65" s="64"/>
      <c r="BQ65" s="64"/>
      <c r="BR65" s="64"/>
      <c r="BS65" s="64"/>
      <c r="BT65" s="64"/>
      <c r="BU65" s="64"/>
      <c r="BV65" s="64"/>
      <c r="BW65" s="64"/>
      <c r="BX65" s="64"/>
      <c r="BY65" s="64"/>
      <c r="BZ65" s="6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66" t="s">
        <v>110</v>
      </c>
      <c r="BM66" s="67"/>
      <c r="BN66" s="67"/>
      <c r="BO66" s="67"/>
      <c r="BP66" s="67"/>
      <c r="BQ66" s="67"/>
      <c r="BR66" s="67"/>
      <c r="BS66" s="67"/>
      <c r="BT66" s="67"/>
      <c r="BU66" s="67"/>
      <c r="BV66" s="67"/>
      <c r="BW66" s="67"/>
      <c r="BX66" s="67"/>
      <c r="BY66" s="67"/>
      <c r="BZ66" s="6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66"/>
      <c r="BM67" s="67"/>
      <c r="BN67" s="67"/>
      <c r="BO67" s="67"/>
      <c r="BP67" s="67"/>
      <c r="BQ67" s="67"/>
      <c r="BR67" s="67"/>
      <c r="BS67" s="67"/>
      <c r="BT67" s="67"/>
      <c r="BU67" s="67"/>
      <c r="BV67" s="67"/>
      <c r="BW67" s="67"/>
      <c r="BX67" s="67"/>
      <c r="BY67" s="67"/>
      <c r="BZ67" s="6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66"/>
      <c r="BM68" s="67"/>
      <c r="BN68" s="67"/>
      <c r="BO68" s="67"/>
      <c r="BP68" s="67"/>
      <c r="BQ68" s="67"/>
      <c r="BR68" s="67"/>
      <c r="BS68" s="67"/>
      <c r="BT68" s="67"/>
      <c r="BU68" s="67"/>
      <c r="BV68" s="67"/>
      <c r="BW68" s="67"/>
      <c r="BX68" s="67"/>
      <c r="BY68" s="67"/>
      <c r="BZ68" s="6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66"/>
      <c r="BM69" s="67"/>
      <c r="BN69" s="67"/>
      <c r="BO69" s="67"/>
      <c r="BP69" s="67"/>
      <c r="BQ69" s="67"/>
      <c r="BR69" s="67"/>
      <c r="BS69" s="67"/>
      <c r="BT69" s="67"/>
      <c r="BU69" s="67"/>
      <c r="BV69" s="67"/>
      <c r="BW69" s="67"/>
      <c r="BX69" s="67"/>
      <c r="BY69" s="67"/>
      <c r="BZ69" s="6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66"/>
      <c r="BM70" s="67"/>
      <c r="BN70" s="67"/>
      <c r="BO70" s="67"/>
      <c r="BP70" s="67"/>
      <c r="BQ70" s="67"/>
      <c r="BR70" s="67"/>
      <c r="BS70" s="67"/>
      <c r="BT70" s="67"/>
      <c r="BU70" s="67"/>
      <c r="BV70" s="67"/>
      <c r="BW70" s="67"/>
      <c r="BX70" s="67"/>
      <c r="BY70" s="67"/>
      <c r="BZ70" s="6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66"/>
      <c r="BM71" s="67"/>
      <c r="BN71" s="67"/>
      <c r="BO71" s="67"/>
      <c r="BP71" s="67"/>
      <c r="BQ71" s="67"/>
      <c r="BR71" s="67"/>
      <c r="BS71" s="67"/>
      <c r="BT71" s="67"/>
      <c r="BU71" s="67"/>
      <c r="BV71" s="67"/>
      <c r="BW71" s="67"/>
      <c r="BX71" s="67"/>
      <c r="BY71" s="67"/>
      <c r="BZ71" s="6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66"/>
      <c r="BM72" s="67"/>
      <c r="BN72" s="67"/>
      <c r="BO72" s="67"/>
      <c r="BP72" s="67"/>
      <c r="BQ72" s="67"/>
      <c r="BR72" s="67"/>
      <c r="BS72" s="67"/>
      <c r="BT72" s="67"/>
      <c r="BU72" s="67"/>
      <c r="BV72" s="67"/>
      <c r="BW72" s="67"/>
      <c r="BX72" s="67"/>
      <c r="BY72" s="67"/>
      <c r="BZ72" s="6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66"/>
      <c r="BM73" s="67"/>
      <c r="BN73" s="67"/>
      <c r="BO73" s="67"/>
      <c r="BP73" s="67"/>
      <c r="BQ73" s="67"/>
      <c r="BR73" s="67"/>
      <c r="BS73" s="67"/>
      <c r="BT73" s="67"/>
      <c r="BU73" s="67"/>
      <c r="BV73" s="67"/>
      <c r="BW73" s="67"/>
      <c r="BX73" s="67"/>
      <c r="BY73" s="67"/>
      <c r="BZ73" s="6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66"/>
      <c r="BM74" s="67"/>
      <c r="BN74" s="67"/>
      <c r="BO74" s="67"/>
      <c r="BP74" s="67"/>
      <c r="BQ74" s="67"/>
      <c r="BR74" s="67"/>
      <c r="BS74" s="67"/>
      <c r="BT74" s="67"/>
      <c r="BU74" s="67"/>
      <c r="BV74" s="67"/>
      <c r="BW74" s="67"/>
      <c r="BX74" s="67"/>
      <c r="BY74" s="67"/>
      <c r="BZ74" s="6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66"/>
      <c r="BM75" s="67"/>
      <c r="BN75" s="67"/>
      <c r="BO75" s="67"/>
      <c r="BP75" s="67"/>
      <c r="BQ75" s="67"/>
      <c r="BR75" s="67"/>
      <c r="BS75" s="67"/>
      <c r="BT75" s="67"/>
      <c r="BU75" s="67"/>
      <c r="BV75" s="67"/>
      <c r="BW75" s="67"/>
      <c r="BX75" s="67"/>
      <c r="BY75" s="67"/>
      <c r="BZ75" s="6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66"/>
      <c r="BM76" s="67"/>
      <c r="BN76" s="67"/>
      <c r="BO76" s="67"/>
      <c r="BP76" s="67"/>
      <c r="BQ76" s="67"/>
      <c r="BR76" s="67"/>
      <c r="BS76" s="67"/>
      <c r="BT76" s="67"/>
      <c r="BU76" s="67"/>
      <c r="BV76" s="67"/>
      <c r="BW76" s="67"/>
      <c r="BX76" s="67"/>
      <c r="BY76" s="67"/>
      <c r="BZ76" s="6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66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7"/>
      <c r="BZ77" s="6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66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7"/>
      <c r="BZ78" s="68"/>
    </row>
    <row r="79" spans="1:78" ht="13.5" customHeight="1">
      <c r="A79" s="2"/>
      <c r="B79" s="16"/>
      <c r="C79" s="72" t="s">
        <v>37</v>
      </c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19"/>
      <c r="V79" s="19"/>
      <c r="W79" s="72" t="s">
        <v>38</v>
      </c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19"/>
      <c r="AP79" s="19"/>
      <c r="AQ79" s="72" t="s">
        <v>39</v>
      </c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  <c r="BH79" s="72"/>
      <c r="BI79" s="17"/>
      <c r="BJ79" s="18"/>
      <c r="BK79" s="2"/>
      <c r="BL79" s="66"/>
      <c r="BM79" s="67"/>
      <c r="BN79" s="67"/>
      <c r="BO79" s="67"/>
      <c r="BP79" s="67"/>
      <c r="BQ79" s="67"/>
      <c r="BR79" s="67"/>
      <c r="BS79" s="67"/>
      <c r="BT79" s="67"/>
      <c r="BU79" s="67"/>
      <c r="BV79" s="67"/>
      <c r="BW79" s="67"/>
      <c r="BX79" s="67"/>
      <c r="BY79" s="67"/>
      <c r="BZ79" s="68"/>
    </row>
    <row r="80" spans="1:78" ht="13.5" customHeight="1">
      <c r="A80" s="2"/>
      <c r="B80" s="16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19"/>
      <c r="V80" s="19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19"/>
      <c r="AP80" s="19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  <c r="BH80" s="72"/>
      <c r="BI80" s="17"/>
      <c r="BJ80" s="18"/>
      <c r="BK80" s="2"/>
      <c r="BL80" s="66"/>
      <c r="BM80" s="67"/>
      <c r="BN80" s="67"/>
      <c r="BO80" s="67"/>
      <c r="BP80" s="67"/>
      <c r="BQ80" s="67"/>
      <c r="BR80" s="67"/>
      <c r="BS80" s="67"/>
      <c r="BT80" s="67"/>
      <c r="BU80" s="67"/>
      <c r="BV80" s="67"/>
      <c r="BW80" s="67"/>
      <c r="BX80" s="67"/>
      <c r="BY80" s="67"/>
      <c r="BZ80" s="6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66"/>
      <c r="BM81" s="67"/>
      <c r="BN81" s="67"/>
      <c r="BO81" s="67"/>
      <c r="BP81" s="67"/>
      <c r="BQ81" s="67"/>
      <c r="BR81" s="67"/>
      <c r="BS81" s="67"/>
      <c r="BT81" s="67"/>
      <c r="BU81" s="67"/>
      <c r="BV81" s="67"/>
      <c r="BW81" s="67"/>
      <c r="BX81" s="67"/>
      <c r="BY81" s="67"/>
      <c r="BZ81" s="6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69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1"/>
    </row>
    <row r="83" spans="1:78">
      <c r="C83" s="2" t="s">
        <v>40</v>
      </c>
    </row>
    <row r="84" spans="1:78">
      <c r="C84" s="2" t="s">
        <v>41</v>
      </c>
    </row>
  </sheetData>
  <sheetProtection password="8649" sheet="1" objects="1" scenarios="1" formatCells="0" formatColumns="0" formatRows="0"/>
  <mergeCells count="55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2:BZ4"/>
    <mergeCell ref="B6:AC6"/>
    <mergeCell ref="B7:H7"/>
    <mergeCell ref="I7:O7"/>
    <mergeCell ref="P7:V7"/>
    <mergeCell ref="W7:AC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2015</v>
      </c>
      <c r="C6" s="31">
        <f t="shared" ref="C6:W6" si="3">C7</f>
        <v>103446</v>
      </c>
      <c r="D6" s="31">
        <f t="shared" si="3"/>
        <v>47</v>
      </c>
      <c r="E6" s="31">
        <f t="shared" si="3"/>
        <v>17</v>
      </c>
      <c r="F6" s="31">
        <f t="shared" si="3"/>
        <v>5</v>
      </c>
      <c r="G6" s="31">
        <f t="shared" si="3"/>
        <v>0</v>
      </c>
      <c r="H6" s="31" t="str">
        <f t="shared" si="3"/>
        <v>群馬県　榛東村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農業集落排水</v>
      </c>
      <c r="L6" s="31" t="str">
        <f t="shared" si="3"/>
        <v>F3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28.74</v>
      </c>
      <c r="P6" s="32">
        <f t="shared" si="3"/>
        <v>101.64</v>
      </c>
      <c r="Q6" s="32">
        <f t="shared" si="3"/>
        <v>2160</v>
      </c>
      <c r="R6" s="32">
        <f t="shared" si="3"/>
        <v>14698</v>
      </c>
      <c r="S6" s="32">
        <f t="shared" si="3"/>
        <v>27.92</v>
      </c>
      <c r="T6" s="32">
        <f t="shared" si="3"/>
        <v>526.42999999999995</v>
      </c>
      <c r="U6" s="32">
        <f t="shared" si="3"/>
        <v>4195</v>
      </c>
      <c r="V6" s="32">
        <f t="shared" si="3"/>
        <v>2.79</v>
      </c>
      <c r="W6" s="32">
        <f t="shared" si="3"/>
        <v>1503.58</v>
      </c>
      <c r="X6" s="33">
        <f>IF(X7="",NA(),X7)</f>
        <v>90.86</v>
      </c>
      <c r="Y6" s="33">
        <f t="shared" ref="Y6:AG6" si="4">IF(Y7="",NA(),Y7)</f>
        <v>97.8</v>
      </c>
      <c r="Z6" s="33">
        <f t="shared" si="4"/>
        <v>98.19</v>
      </c>
      <c r="AA6" s="33">
        <f t="shared" si="4"/>
        <v>99.51</v>
      </c>
      <c r="AB6" s="33">
        <f t="shared" si="4"/>
        <v>98.52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2">
        <f>IF(BE7="",NA(),BE7)</f>
        <v>0</v>
      </c>
      <c r="BF6" s="32">
        <f t="shared" ref="BF6:BN6" si="7">IF(BF7="",NA(),BF7)</f>
        <v>0</v>
      </c>
      <c r="BG6" s="32">
        <f t="shared" si="7"/>
        <v>0</v>
      </c>
      <c r="BH6" s="32">
        <f t="shared" si="7"/>
        <v>0</v>
      </c>
      <c r="BI6" s="32">
        <f t="shared" si="7"/>
        <v>0</v>
      </c>
      <c r="BJ6" s="33">
        <f t="shared" si="7"/>
        <v>1224.75</v>
      </c>
      <c r="BK6" s="33">
        <f t="shared" si="7"/>
        <v>1144.05</v>
      </c>
      <c r="BL6" s="33">
        <f t="shared" si="7"/>
        <v>1117.1099999999999</v>
      </c>
      <c r="BM6" s="33">
        <f t="shared" si="7"/>
        <v>1161.05</v>
      </c>
      <c r="BN6" s="33">
        <f t="shared" si="7"/>
        <v>979.89</v>
      </c>
      <c r="BO6" s="32" t="str">
        <f>IF(BO7="","",IF(BO7="-","【-】","【"&amp;SUBSTITUTE(TEXT(BO7,"#,##0.00"),"-","△")&amp;"】"))</f>
        <v>【1,015.77】</v>
      </c>
      <c r="BP6" s="33">
        <f>IF(BP7="",NA(),BP7)</f>
        <v>65.59</v>
      </c>
      <c r="BQ6" s="33">
        <f t="shared" ref="BQ6:BY6" si="8">IF(BQ7="",NA(),BQ7)</f>
        <v>64.81</v>
      </c>
      <c r="BR6" s="33">
        <f t="shared" si="8"/>
        <v>72</v>
      </c>
      <c r="BS6" s="33">
        <f t="shared" si="8"/>
        <v>65.44</v>
      </c>
      <c r="BT6" s="33">
        <f t="shared" si="8"/>
        <v>66.849999999999994</v>
      </c>
      <c r="BU6" s="33">
        <f t="shared" si="8"/>
        <v>42.13</v>
      </c>
      <c r="BV6" s="33">
        <f t="shared" si="8"/>
        <v>42.48</v>
      </c>
      <c r="BW6" s="33">
        <f t="shared" si="8"/>
        <v>41.04</v>
      </c>
      <c r="BX6" s="33">
        <f t="shared" si="8"/>
        <v>41.08</v>
      </c>
      <c r="BY6" s="33">
        <f t="shared" si="8"/>
        <v>41.34</v>
      </c>
      <c r="BZ6" s="32" t="str">
        <f>IF(BZ7="","",IF(BZ7="-","【-】","【"&amp;SUBSTITUTE(TEXT(BZ7,"#,##0.00"),"-","△")&amp;"】"))</f>
        <v>【52.78】</v>
      </c>
      <c r="CA6" s="33">
        <f>IF(CA7="",NA(),CA7)</f>
        <v>155.80000000000001</v>
      </c>
      <c r="CB6" s="33">
        <f t="shared" ref="CB6:CJ6" si="9">IF(CB7="",NA(),CB7)</f>
        <v>167.57</v>
      </c>
      <c r="CC6" s="33">
        <f t="shared" si="9"/>
        <v>150</v>
      </c>
      <c r="CD6" s="33">
        <f t="shared" si="9"/>
        <v>170.09</v>
      </c>
      <c r="CE6" s="33">
        <f t="shared" si="9"/>
        <v>167.45</v>
      </c>
      <c r="CF6" s="33">
        <f t="shared" si="9"/>
        <v>348.41</v>
      </c>
      <c r="CG6" s="33">
        <f t="shared" si="9"/>
        <v>343.8</v>
      </c>
      <c r="CH6" s="33">
        <f t="shared" si="9"/>
        <v>357.08</v>
      </c>
      <c r="CI6" s="33">
        <f t="shared" si="9"/>
        <v>378.08</v>
      </c>
      <c r="CJ6" s="33">
        <f t="shared" si="9"/>
        <v>357.49</v>
      </c>
      <c r="CK6" s="32" t="str">
        <f>IF(CK7="","",IF(CK7="-","【-】","【"&amp;SUBSTITUTE(TEXT(CK7,"#,##0.00"),"-","△")&amp;"】"))</f>
        <v>【289.81】</v>
      </c>
      <c r="CL6" s="33">
        <f>IF(CL7="",NA(),CL7)</f>
        <v>22.3</v>
      </c>
      <c r="CM6" s="33">
        <f t="shared" ref="CM6:CU6" si="10">IF(CM7="",NA(),CM7)</f>
        <v>33.28</v>
      </c>
      <c r="CN6" s="33">
        <f t="shared" si="10"/>
        <v>36.479999999999997</v>
      </c>
      <c r="CO6" s="33">
        <f t="shared" si="10"/>
        <v>38.630000000000003</v>
      </c>
      <c r="CP6" s="33">
        <f t="shared" si="10"/>
        <v>38.85</v>
      </c>
      <c r="CQ6" s="33">
        <f t="shared" si="10"/>
        <v>46.85</v>
      </c>
      <c r="CR6" s="33">
        <f t="shared" si="10"/>
        <v>46.06</v>
      </c>
      <c r="CS6" s="33">
        <f t="shared" si="10"/>
        <v>45.95</v>
      </c>
      <c r="CT6" s="33">
        <f t="shared" si="10"/>
        <v>44.69</v>
      </c>
      <c r="CU6" s="33">
        <f t="shared" si="10"/>
        <v>44.69</v>
      </c>
      <c r="CV6" s="32" t="str">
        <f>IF(CV7="","",IF(CV7="-","【-】","【"&amp;SUBSTITUTE(TEXT(CV7,"#,##0.00"),"-","△")&amp;"】"))</f>
        <v>【52.74】</v>
      </c>
      <c r="CW6" s="33">
        <f>IF(CW7="",NA(),CW7)</f>
        <v>41.12</v>
      </c>
      <c r="CX6" s="33">
        <f t="shared" ref="CX6:DF6" si="11">IF(CX7="",NA(),CX7)</f>
        <v>54.54</v>
      </c>
      <c r="CY6" s="33">
        <f t="shared" si="11"/>
        <v>56.01</v>
      </c>
      <c r="CZ6" s="33">
        <f t="shared" si="11"/>
        <v>56.43</v>
      </c>
      <c r="DA6" s="33">
        <f t="shared" si="11"/>
        <v>56.21</v>
      </c>
      <c r="DB6" s="33">
        <f t="shared" si="11"/>
        <v>73.78</v>
      </c>
      <c r="DC6" s="33">
        <f t="shared" si="11"/>
        <v>72.989999999999995</v>
      </c>
      <c r="DD6" s="33">
        <f t="shared" si="11"/>
        <v>71.97</v>
      </c>
      <c r="DE6" s="33">
        <f t="shared" si="11"/>
        <v>70.59</v>
      </c>
      <c r="DF6" s="33">
        <f t="shared" si="11"/>
        <v>69.67</v>
      </c>
      <c r="DG6" s="32" t="str">
        <f>IF(DG7="","",IF(DG7="-","【-】","【"&amp;SUBSTITUTE(TEXT(DG7,"#,##0.00"),"-","△")&amp;"】"))</f>
        <v>【84.50】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2">
        <f>IF(ED7="",NA(),ED7)</f>
        <v>0</v>
      </c>
      <c r="EE6" s="32">
        <f t="shared" ref="EE6:EM6" si="14">IF(EE7="",NA(),EE7)</f>
        <v>0</v>
      </c>
      <c r="EF6" s="32">
        <f t="shared" si="14"/>
        <v>0</v>
      </c>
      <c r="EG6" s="32">
        <f t="shared" si="14"/>
        <v>0</v>
      </c>
      <c r="EH6" s="32">
        <f t="shared" si="14"/>
        <v>0</v>
      </c>
      <c r="EI6" s="33">
        <f t="shared" si="14"/>
        <v>0.08</v>
      </c>
      <c r="EJ6" s="33">
        <f t="shared" si="14"/>
        <v>0.06</v>
      </c>
      <c r="EK6" s="33">
        <f t="shared" si="14"/>
        <v>0.04</v>
      </c>
      <c r="EL6" s="33">
        <f t="shared" si="14"/>
        <v>7.0000000000000007E-2</v>
      </c>
      <c r="EM6" s="33">
        <f t="shared" si="14"/>
        <v>0.02</v>
      </c>
      <c r="EN6" s="32" t="str">
        <f>IF(EN7="","",IF(EN7="-","【-】","【"&amp;SUBSTITUTE(TEXT(EN7,"#,##0.00"),"-","△")&amp;"】"))</f>
        <v>【0.03】</v>
      </c>
    </row>
    <row r="7" spans="1:144" s="34" customFormat="1">
      <c r="A7" s="26"/>
      <c r="B7" s="35">
        <v>2015</v>
      </c>
      <c r="C7" s="35">
        <v>103446</v>
      </c>
      <c r="D7" s="35">
        <v>47</v>
      </c>
      <c r="E7" s="35">
        <v>17</v>
      </c>
      <c r="F7" s="35">
        <v>5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28.74</v>
      </c>
      <c r="P7" s="36">
        <v>101.64</v>
      </c>
      <c r="Q7" s="36">
        <v>2160</v>
      </c>
      <c r="R7" s="36">
        <v>14698</v>
      </c>
      <c r="S7" s="36">
        <v>27.92</v>
      </c>
      <c r="T7" s="36">
        <v>526.42999999999995</v>
      </c>
      <c r="U7" s="36">
        <v>4195</v>
      </c>
      <c r="V7" s="36">
        <v>2.79</v>
      </c>
      <c r="W7" s="36">
        <v>1503.58</v>
      </c>
      <c r="X7" s="36">
        <v>90.86</v>
      </c>
      <c r="Y7" s="36">
        <v>97.8</v>
      </c>
      <c r="Z7" s="36">
        <v>98.19</v>
      </c>
      <c r="AA7" s="36">
        <v>99.51</v>
      </c>
      <c r="AB7" s="36">
        <v>98.52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0</v>
      </c>
      <c r="BF7" s="36">
        <v>0</v>
      </c>
      <c r="BG7" s="36">
        <v>0</v>
      </c>
      <c r="BH7" s="36">
        <v>0</v>
      </c>
      <c r="BI7" s="36">
        <v>0</v>
      </c>
      <c r="BJ7" s="36">
        <v>1224.75</v>
      </c>
      <c r="BK7" s="36">
        <v>1144.05</v>
      </c>
      <c r="BL7" s="36">
        <v>1117.1099999999999</v>
      </c>
      <c r="BM7" s="36">
        <v>1161.05</v>
      </c>
      <c r="BN7" s="36">
        <v>979.89</v>
      </c>
      <c r="BO7" s="36">
        <v>1015.77</v>
      </c>
      <c r="BP7" s="36">
        <v>65.59</v>
      </c>
      <c r="BQ7" s="36">
        <v>64.81</v>
      </c>
      <c r="BR7" s="36">
        <v>72</v>
      </c>
      <c r="BS7" s="36">
        <v>65.44</v>
      </c>
      <c r="BT7" s="36">
        <v>66.849999999999994</v>
      </c>
      <c r="BU7" s="36">
        <v>42.13</v>
      </c>
      <c r="BV7" s="36">
        <v>42.48</v>
      </c>
      <c r="BW7" s="36">
        <v>41.04</v>
      </c>
      <c r="BX7" s="36">
        <v>41.08</v>
      </c>
      <c r="BY7" s="36">
        <v>41.34</v>
      </c>
      <c r="BZ7" s="36">
        <v>52.78</v>
      </c>
      <c r="CA7" s="36">
        <v>155.80000000000001</v>
      </c>
      <c r="CB7" s="36">
        <v>167.57</v>
      </c>
      <c r="CC7" s="36">
        <v>150</v>
      </c>
      <c r="CD7" s="36">
        <v>170.09</v>
      </c>
      <c r="CE7" s="36">
        <v>167.45</v>
      </c>
      <c r="CF7" s="36">
        <v>348.41</v>
      </c>
      <c r="CG7" s="36">
        <v>343.8</v>
      </c>
      <c r="CH7" s="36">
        <v>357.08</v>
      </c>
      <c r="CI7" s="36">
        <v>378.08</v>
      </c>
      <c r="CJ7" s="36">
        <v>357.49</v>
      </c>
      <c r="CK7" s="36">
        <v>289.81</v>
      </c>
      <c r="CL7" s="36">
        <v>22.3</v>
      </c>
      <c r="CM7" s="36">
        <v>33.28</v>
      </c>
      <c r="CN7" s="36">
        <v>36.479999999999997</v>
      </c>
      <c r="CO7" s="36">
        <v>38.630000000000003</v>
      </c>
      <c r="CP7" s="36">
        <v>38.85</v>
      </c>
      <c r="CQ7" s="36">
        <v>46.85</v>
      </c>
      <c r="CR7" s="36">
        <v>46.06</v>
      </c>
      <c r="CS7" s="36">
        <v>45.95</v>
      </c>
      <c r="CT7" s="36">
        <v>44.69</v>
      </c>
      <c r="CU7" s="36">
        <v>44.69</v>
      </c>
      <c r="CV7" s="36">
        <v>52.74</v>
      </c>
      <c r="CW7" s="36">
        <v>41.12</v>
      </c>
      <c r="CX7" s="36">
        <v>54.54</v>
      </c>
      <c r="CY7" s="36">
        <v>56.01</v>
      </c>
      <c r="CZ7" s="36">
        <v>56.43</v>
      </c>
      <c r="DA7" s="36">
        <v>56.21</v>
      </c>
      <c r="DB7" s="36">
        <v>73.78</v>
      </c>
      <c r="DC7" s="36">
        <v>72.989999999999995</v>
      </c>
      <c r="DD7" s="36">
        <v>71.97</v>
      </c>
      <c r="DE7" s="36">
        <v>70.59</v>
      </c>
      <c r="DF7" s="36">
        <v>69.67</v>
      </c>
      <c r="DG7" s="36">
        <v>84.5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</v>
      </c>
      <c r="EE7" s="36">
        <v>0</v>
      </c>
      <c r="EF7" s="36">
        <v>0</v>
      </c>
      <c r="EG7" s="36">
        <v>0</v>
      </c>
      <c r="EH7" s="36">
        <v>0</v>
      </c>
      <c r="EI7" s="36">
        <v>0.08</v>
      </c>
      <c r="EJ7" s="36">
        <v>0.06</v>
      </c>
      <c r="EK7" s="36">
        <v>0.04</v>
      </c>
      <c r="EL7" s="36">
        <v>7.0000000000000007E-2</v>
      </c>
      <c r="EM7" s="36">
        <v>0.02</v>
      </c>
      <c r="EN7" s="36">
        <v>0.03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40544</v>
      </c>
      <c r="C10" s="39">
        <f>DATEVALUE($B$6-3&amp;"年1月1日")</f>
        <v>40909</v>
      </c>
      <c r="D10" s="39">
        <f>DATEVALUE($B$6-2&amp;"年1月1日")</f>
        <v>41275</v>
      </c>
      <c r="E10" s="39">
        <f>DATEVALUE($B$6-1&amp;"年1月1日")</f>
        <v>41640</v>
      </c>
      <c r="F10" s="39">
        <f>DATEVALUE($B$6&amp;"年1月1日")</f>
        <v>42005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cp:lastPrinted>2017-02-14T08:39:14Z</cp:lastPrinted>
  <dcterms:created xsi:type="dcterms:W3CDTF">2017-02-08T03:09:00Z</dcterms:created>
  <dcterms:modified xsi:type="dcterms:W3CDTF">2017-02-15T04:16:33Z</dcterms:modified>
</cp:coreProperties>
</file>