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2770" yWindow="32770" windowWidth="10660" windowHeight="2920"/>
  </bookViews>
  <sheets>
    <sheet name="sheet1" sheetId="1" r:id="rId1"/>
  </sheets>
  <definedNames>
    <definedName name="j" localSheetId="0">sheet1!$B$2:$AC$316</definedName>
    <definedName name="_xlnm.Print_Area" localSheetId="0">sheet1!$B$2:$AC$316</definedName>
    <definedName name="_xlnm.Print_Titles" localSheetId="0">sheet1!$9:$9</definedName>
    <definedName name="y" localSheetId="0">sheet1!$9:$9</definedName>
  </definedNames>
  <calcPr calcId="191029" fullCalcOnLoad="1"/>
</workbook>
</file>

<file path=xl/calcChain.xml><?xml version="1.0" encoding="utf-8"?>
<calcChain xmlns="http://schemas.openxmlformats.org/spreadsheetml/2006/main">
  <c r="AE11" i="1" l="1"/>
  <c r="AH11" i="1"/>
  <c r="AE12" i="1"/>
  <c r="AE14" i="1"/>
  <c r="AH14" i="1"/>
  <c r="AE15" i="1"/>
  <c r="AE17" i="1"/>
  <c r="AH17" i="1"/>
  <c r="AE18" i="1"/>
  <c r="AE19" i="1"/>
  <c r="AE20" i="1"/>
  <c r="AH19" i="1"/>
  <c r="AE22" i="1"/>
  <c r="AH22" i="1"/>
  <c r="AF22" i="1"/>
  <c r="AJ24" i="1"/>
  <c r="AE23" i="1"/>
  <c r="AE24" i="1"/>
  <c r="AH24" i="1"/>
  <c r="AE25" i="1"/>
  <c r="AE26" i="1"/>
  <c r="AH26" i="1"/>
  <c r="AF26" i="1"/>
  <c r="AJ28" i="1"/>
  <c r="AE27" i="1"/>
  <c r="AE28" i="1"/>
  <c r="AH28" i="1"/>
  <c r="AE29" i="1"/>
  <c r="AE31" i="1"/>
  <c r="AH31" i="1"/>
  <c r="AE32" i="1"/>
  <c r="AE33" i="1"/>
  <c r="AE34" i="1"/>
  <c r="AH33" i="1"/>
  <c r="AE35" i="1"/>
  <c r="AE36" i="1"/>
  <c r="AH35" i="1"/>
  <c r="AE38" i="1"/>
  <c r="AH38" i="1"/>
  <c r="AE39" i="1"/>
  <c r="AE40" i="1"/>
  <c r="AH40" i="1"/>
  <c r="AE41" i="1"/>
  <c r="AE43" i="1"/>
  <c r="AH43" i="1"/>
  <c r="AE44" i="1"/>
  <c r="AE45" i="1"/>
  <c r="AH45" i="1"/>
  <c r="AE46" i="1"/>
  <c r="AE47" i="1"/>
  <c r="AE48" i="1"/>
  <c r="AH47" i="1"/>
  <c r="AE49" i="1"/>
  <c r="AH49" i="1"/>
  <c r="AE50" i="1"/>
  <c r="AE55" i="1"/>
  <c r="AF55" i="1"/>
  <c r="AG55" i="1"/>
  <c r="AJ55" i="1"/>
  <c r="AE56" i="1"/>
  <c r="AH55" i="1"/>
  <c r="AF56" i="1"/>
  <c r="AF57" i="1"/>
  <c r="AF58" i="1"/>
  <c r="AE61" i="1"/>
  <c r="AH61" i="1"/>
  <c r="AE62" i="1"/>
  <c r="AF61" i="1"/>
  <c r="AF62" i="1"/>
  <c r="AE63" i="1"/>
  <c r="AF63" i="1"/>
  <c r="AE64" i="1"/>
  <c r="AF64" i="1"/>
  <c r="AH64" i="1"/>
  <c r="AE65" i="1"/>
  <c r="AF65" i="1"/>
  <c r="AH65" i="1"/>
  <c r="AE66" i="1"/>
  <c r="AH66" i="1"/>
  <c r="AE67" i="1"/>
  <c r="AF67" i="1"/>
  <c r="AJ67" i="1"/>
  <c r="AE68" i="1"/>
  <c r="AF68" i="1"/>
  <c r="AJ68" i="1"/>
  <c r="AF69" i="1"/>
  <c r="AJ69" i="1"/>
  <c r="AF70" i="1"/>
  <c r="AF71" i="1"/>
  <c r="AJ70" i="1"/>
  <c r="AE73" i="1"/>
  <c r="AF73" i="1"/>
  <c r="AH73" i="1"/>
  <c r="AJ73" i="1"/>
  <c r="AE74" i="1"/>
  <c r="AE75" i="1"/>
  <c r="AF75" i="1"/>
  <c r="AJ75" i="1"/>
  <c r="AF76" i="1"/>
  <c r="AJ76" i="1"/>
  <c r="AE78" i="1"/>
  <c r="AH78" i="1"/>
  <c r="AE79" i="1"/>
  <c r="AJ79" i="1"/>
  <c r="AE80" i="1"/>
  <c r="AJ80" i="1"/>
  <c r="AE81" i="1"/>
  <c r="AJ81" i="1"/>
  <c r="AJ82" i="1"/>
  <c r="AG83" i="1"/>
  <c r="AI83" i="1"/>
  <c r="AJ83" i="1"/>
  <c r="AG84" i="1"/>
  <c r="AH84" i="1"/>
  <c r="AG85" i="1"/>
  <c r="AE87" i="1"/>
  <c r="AH87" i="1"/>
  <c r="AE88" i="1"/>
  <c r="AF88" i="1"/>
  <c r="AJ88" i="1"/>
  <c r="AF89" i="1"/>
  <c r="AF90" i="1"/>
  <c r="AF91" i="1"/>
  <c r="AE94" i="1"/>
  <c r="AH94" i="1"/>
  <c r="AF94" i="1"/>
  <c r="AJ95" i="1"/>
  <c r="AE95" i="1"/>
  <c r="AF95" i="1"/>
  <c r="AE96" i="1"/>
  <c r="AF96" i="1"/>
  <c r="AE97" i="1"/>
  <c r="AH97" i="1"/>
  <c r="AE98" i="1"/>
  <c r="AF97" i="1"/>
  <c r="AF98" i="1"/>
  <c r="AF99" i="1"/>
  <c r="AE101" i="1"/>
  <c r="AE102" i="1"/>
  <c r="AE103" i="1"/>
  <c r="AH101" i="1"/>
  <c r="AH103" i="1"/>
  <c r="AJ103" i="1"/>
  <c r="AE104" i="1"/>
  <c r="AJ105" i="1"/>
  <c r="AJ106" i="1"/>
  <c r="AJ107" i="1"/>
  <c r="AF110" i="1"/>
  <c r="AJ110" i="1"/>
  <c r="AF111" i="1"/>
  <c r="AF112" i="1"/>
  <c r="AF113" i="1"/>
  <c r="AF114" i="1"/>
  <c r="AE116" i="1"/>
  <c r="AH116" i="1"/>
  <c r="AE117" i="1"/>
  <c r="AE118" i="1"/>
  <c r="AE121" i="1"/>
  <c r="AE122" i="1"/>
  <c r="AJ122" i="1"/>
  <c r="AJ123" i="1"/>
  <c r="AE123" i="1"/>
  <c r="AE124" i="1"/>
  <c r="AH121" i="1"/>
  <c r="AJ124" i="1"/>
  <c r="AE125" i="1"/>
  <c r="AH125" i="1"/>
  <c r="AE126" i="1"/>
  <c r="AE127" i="1"/>
  <c r="AE128" i="1"/>
  <c r="AE129" i="1"/>
  <c r="AH127" i="1"/>
  <c r="AE130" i="1"/>
  <c r="AH130" i="1"/>
  <c r="AE131" i="1"/>
  <c r="AE132" i="1"/>
  <c r="AE133" i="1"/>
  <c r="AE134" i="1"/>
  <c r="AH134" i="1"/>
  <c r="AE135" i="1"/>
  <c r="AE136" i="1"/>
  <c r="AE137" i="1"/>
  <c r="AE139" i="1"/>
  <c r="AH139" i="1"/>
  <c r="AE140" i="1"/>
  <c r="AE141" i="1"/>
  <c r="AE145" i="1"/>
  <c r="AH145" i="1"/>
  <c r="AF145" i="1"/>
  <c r="AJ145" i="1"/>
  <c r="AF146" i="1"/>
  <c r="AF147" i="1"/>
  <c r="AE148" i="1"/>
  <c r="AE149" i="1"/>
  <c r="AJ149" i="1"/>
  <c r="AJ150" i="1"/>
  <c r="AJ151" i="1"/>
  <c r="AJ152" i="1"/>
  <c r="AE154" i="1"/>
  <c r="AF154" i="1"/>
  <c r="AF155" i="1"/>
  <c r="AJ154" i="1"/>
  <c r="AF156" i="1"/>
  <c r="AE157" i="1"/>
  <c r="AH154" i="1"/>
  <c r="AE158" i="1"/>
  <c r="AJ158" i="1"/>
  <c r="AJ159" i="1"/>
  <c r="AJ160" i="1"/>
  <c r="AJ161" i="1"/>
  <c r="AE163" i="1"/>
  <c r="AH163" i="1"/>
  <c r="AF163" i="1"/>
  <c r="AJ163" i="1"/>
  <c r="AF164" i="1"/>
  <c r="AF165" i="1"/>
  <c r="AE166" i="1"/>
  <c r="AE167" i="1"/>
  <c r="AJ167" i="1"/>
  <c r="AJ168" i="1"/>
  <c r="AJ169" i="1"/>
  <c r="AE170" i="1"/>
  <c r="AJ170" i="1"/>
  <c r="AE171" i="1"/>
  <c r="AJ171" i="1"/>
  <c r="AE172" i="1"/>
  <c r="AH170" i="1"/>
  <c r="AE173" i="1"/>
  <c r="AH173" i="1"/>
  <c r="AE174" i="1"/>
  <c r="AE175" i="1"/>
  <c r="AE176" i="1"/>
  <c r="AE177" i="1"/>
  <c r="AH176" i="1"/>
  <c r="AE178" i="1"/>
  <c r="AH178" i="1"/>
  <c r="AE179" i="1"/>
  <c r="AJ179" i="1"/>
  <c r="AE181" i="1"/>
  <c r="AH181" i="1"/>
  <c r="AE182" i="1"/>
  <c r="AJ182" i="1"/>
  <c r="AE184" i="1"/>
  <c r="AH184" i="1"/>
  <c r="AE185" i="1"/>
  <c r="AJ185" i="1"/>
  <c r="AE187" i="1"/>
  <c r="AH187" i="1"/>
  <c r="AE188" i="1"/>
  <c r="AE189" i="1"/>
  <c r="AE190" i="1"/>
  <c r="AH190" i="1"/>
  <c r="AE191" i="1"/>
  <c r="AE192" i="1"/>
  <c r="AE193" i="1"/>
  <c r="AH193" i="1"/>
  <c r="AE194" i="1"/>
  <c r="AE195" i="1"/>
  <c r="AE196" i="1"/>
  <c r="AH196" i="1"/>
  <c r="AE197" i="1"/>
  <c r="AJ197" i="1"/>
  <c r="AE198" i="1"/>
  <c r="AJ198" i="1"/>
  <c r="AE200" i="1"/>
  <c r="AE201" i="1"/>
  <c r="AH200" i="1"/>
  <c r="AE202" i="1"/>
  <c r="AJ203" i="1"/>
  <c r="AJ204" i="1"/>
  <c r="AJ205" i="1"/>
  <c r="AE207" i="1"/>
  <c r="AE208" i="1"/>
  <c r="AH207" i="1"/>
  <c r="AJ208" i="1"/>
  <c r="AE209" i="1"/>
  <c r="AJ209" i="1"/>
  <c r="AE211" i="1"/>
  <c r="AH211" i="1"/>
  <c r="AE212" i="1"/>
  <c r="AJ212" i="1"/>
  <c r="AE213" i="1"/>
  <c r="AJ213" i="1"/>
  <c r="AE215" i="1"/>
  <c r="AH215" i="1"/>
  <c r="AE216" i="1"/>
  <c r="AE219" i="1"/>
  <c r="AE220" i="1"/>
  <c r="AH219" i="1"/>
  <c r="AE223" i="1"/>
  <c r="AH223" i="1"/>
  <c r="AE224" i="1"/>
  <c r="AE225" i="1"/>
  <c r="AJ227" i="1"/>
  <c r="AJ228" i="1"/>
  <c r="AJ229" i="1"/>
  <c r="AJ230" i="1"/>
  <c r="AJ231" i="1"/>
  <c r="AE233" i="1"/>
  <c r="AH233" i="1"/>
  <c r="AE234" i="1"/>
  <c r="AE235" i="1"/>
  <c r="AE236" i="1"/>
  <c r="AE237" i="1"/>
  <c r="AE238" i="1"/>
  <c r="AH237" i="1"/>
  <c r="AJ238" i="1"/>
  <c r="AJ239" i="1"/>
  <c r="AE239" i="1"/>
  <c r="AE240" i="1"/>
  <c r="AJ240" i="1"/>
  <c r="AE241" i="1"/>
  <c r="AE242" i="1"/>
  <c r="AH241" i="1"/>
  <c r="AE244" i="1"/>
  <c r="AH244" i="1"/>
  <c r="AE245" i="1"/>
  <c r="AE246" i="1"/>
  <c r="AE247" i="1"/>
  <c r="AE248" i="1"/>
  <c r="AH247" i="1"/>
  <c r="AE249" i="1"/>
  <c r="AJ250" i="1"/>
  <c r="AJ251" i="1"/>
  <c r="AJ252" i="1"/>
  <c r="AJ254" i="1"/>
  <c r="AE256" i="1"/>
  <c r="AJ256" i="1"/>
  <c r="AE257" i="1"/>
  <c r="AH256" i="1"/>
  <c r="AJ257" i="1"/>
  <c r="AE258" i="1"/>
  <c r="AE259" i="1"/>
  <c r="AH259" i="1"/>
  <c r="AE261" i="1"/>
  <c r="AE262" i="1"/>
  <c r="AE264" i="1"/>
  <c r="AH264" i="1"/>
  <c r="AE265" i="1"/>
  <c r="AE266" i="1"/>
  <c r="AE267" i="1"/>
  <c r="AH267" i="1"/>
  <c r="AE268" i="1"/>
  <c r="AE269" i="1"/>
  <c r="AE270" i="1"/>
  <c r="AH270" i="1"/>
  <c r="AJ270" i="1"/>
  <c r="AE271" i="1"/>
  <c r="AE272" i="1"/>
  <c r="AE273" i="1"/>
  <c r="AJ273" i="1"/>
  <c r="AE274" i="1"/>
  <c r="AH273" i="1"/>
  <c r="AE275" i="1"/>
  <c r="AE276" i="1"/>
  <c r="AH276" i="1"/>
  <c r="AE277" i="1"/>
  <c r="AE278" i="1"/>
  <c r="AE279" i="1"/>
  <c r="AE280" i="1"/>
  <c r="AH279" i="1"/>
  <c r="AE281" i="1"/>
  <c r="AE282" i="1"/>
  <c r="AH282" i="1"/>
  <c r="AE283" i="1"/>
  <c r="AJ283" i="1"/>
  <c r="AE284" i="1"/>
  <c r="AJ284" i="1"/>
  <c r="AJ285" i="1"/>
  <c r="AE288" i="1"/>
  <c r="AH288" i="1"/>
  <c r="AE289" i="1"/>
  <c r="AJ289" i="1"/>
  <c r="AE290" i="1"/>
  <c r="AJ290" i="1"/>
  <c r="AE291" i="1"/>
  <c r="AJ291" i="1"/>
  <c r="AE292" i="1"/>
  <c r="AH291" i="1"/>
  <c r="AJ292" i="1"/>
  <c r="AE293" i="1"/>
  <c r="AE294" i="1"/>
  <c r="AJ294" i="1"/>
  <c r="AJ295" i="1"/>
  <c r="AE295" i="1"/>
  <c r="AH293" i="1"/>
  <c r="AE296" i="1"/>
  <c r="AJ296" i="1"/>
  <c r="AE298" i="1"/>
  <c r="AE299" i="1"/>
  <c r="AH298" i="1"/>
  <c r="AE300" i="1"/>
  <c r="AJ300" i="1"/>
  <c r="AJ301" i="1"/>
  <c r="AJ96" i="1"/>
  <c r="AJ98" i="1"/>
  <c r="AJ99" i="1"/>
  <c r="AJ63" i="1"/>
  <c r="AJ62" i="1"/>
</calcChain>
</file>

<file path=xl/sharedStrings.xml><?xml version="1.0" encoding="utf-8"?>
<sst xmlns="http://schemas.openxmlformats.org/spreadsheetml/2006/main" count="1819" uniqueCount="418">
  <si>
    <r>
      <rPr>
        <sz val="16"/>
        <color indexed="8"/>
        <rFont val="DejaVu Sans"/>
        <family val="2"/>
      </rPr>
      <t xml:space="preserve">加齢対応構造等のチェックリスト
</t>
    </r>
    <r>
      <rPr>
        <sz val="12"/>
        <color indexed="8"/>
        <rFont val="DejaVu Sans"/>
        <family val="2"/>
      </rPr>
      <t>【高齢者の居住の安定確保に関する法律施行規則第</t>
    </r>
    <r>
      <rPr>
        <sz val="12"/>
        <color indexed="8"/>
        <rFont val="ＭＳ Ｐゴシック"/>
        <family val="3"/>
        <charset val="128"/>
      </rPr>
      <t>34</t>
    </r>
    <r>
      <rPr>
        <sz val="12"/>
        <color indexed="8"/>
        <rFont val="DejaVu Sans"/>
        <family val="2"/>
      </rPr>
      <t>条第１項第１号から第９号に規定する基準】</t>
    </r>
  </si>
  <si>
    <t>１．申請事業の内容</t>
  </si>
  <si>
    <t>◎無し</t>
  </si>
  <si>
    <t>●適合</t>
  </si>
  <si>
    <t>◆未達</t>
  </si>
  <si>
    <t>▼矛盾</t>
  </si>
  <si>
    <t>■なし</t>
  </si>
  <si>
    <t>□</t>
  </si>
  <si>
    <t>新築</t>
  </si>
  <si>
    <t>改修</t>
  </si>
  <si>
    <t>２．バリアフリー基準への対応状況</t>
  </si>
  <si>
    <t>　□のある欄は、該当するものを
■に置き換えてください　　</t>
  </si>
  <si>
    <t>□を■に置き換えてください
自由欄はなるべく具体的に記述してください</t>
  </si>
  <si>
    <t>添付資料の
対応箇所等</t>
  </si>
  <si>
    <t>（審査担当者使用欄）
記入加筆しないこと</t>
  </si>
  <si>
    <t>　住宅の規模、構造及び設備に関する基準</t>
  </si>
  <si>
    <t>対応の状況</t>
  </si>
  <si>
    <t>計画数値・対処の状況
補足説明等</t>
  </si>
  <si>
    <t>資料番号・
該当ページ</t>
  </si>
  <si>
    <t>対応状況</t>
  </si>
  <si>
    <t>補足説明</t>
  </si>
  <si>
    <r>
      <rPr>
        <b/>
        <sz val="14"/>
        <color indexed="8"/>
        <rFont val="DejaVu Sans"/>
        <family val="2"/>
      </rPr>
      <t>Ａ</t>
    </r>
    <r>
      <rPr>
        <sz val="10"/>
        <color indexed="8"/>
        <rFont val="DejaVu Sans"/>
        <family val="2"/>
      </rPr>
      <t>　【高齢者の居住の安定確保に関する法律施行規則第</t>
    </r>
    <r>
      <rPr>
        <sz val="10"/>
        <color indexed="8"/>
        <rFont val="ＭＳ Ｐゴシック"/>
        <family val="3"/>
        <charset val="128"/>
      </rPr>
      <t>34</t>
    </r>
    <r>
      <rPr>
        <sz val="10"/>
        <color indexed="8"/>
        <rFont val="DejaVu Sans"/>
        <family val="2"/>
      </rPr>
      <t>条第１項第１号から第８号に規定する基準】</t>
    </r>
  </si>
  <si>
    <t>適合</t>
  </si>
  <si>
    <t>非適合</t>
  </si>
  <si>
    <r>
      <rPr>
        <sz val="10"/>
        <color indexed="8"/>
        <rFont val="DejaVu Sans"/>
        <family val="2"/>
      </rPr>
      <t>Ｂ（高齢者の居住の安定確保に関する法律施行規則第</t>
    </r>
    <r>
      <rPr>
        <sz val="10"/>
        <color indexed="8"/>
        <rFont val="ＭＳ Ｐゴシック"/>
        <family val="3"/>
        <charset val="128"/>
      </rPr>
      <t>34</t>
    </r>
    <r>
      <rPr>
        <sz val="10"/>
        <color indexed="8"/>
        <rFont val="DejaVu Sans"/>
        <family val="2"/>
      </rPr>
      <t>条第１項第９号に規定する基準）の</t>
    </r>
    <r>
      <rPr>
        <sz val="10"/>
        <color indexed="8"/>
        <rFont val="ＭＳ Ｐゴシック"/>
        <family val="3"/>
        <charset val="128"/>
      </rPr>
      <t>1(1)</t>
    </r>
    <r>
      <rPr>
        <sz val="10"/>
        <color indexed="8"/>
        <rFont val="DejaVu Sans"/>
        <family val="2"/>
      </rPr>
      <t>、</t>
    </r>
    <r>
      <rPr>
        <sz val="10"/>
        <color indexed="8"/>
        <rFont val="ＭＳ Ｐゴシック"/>
        <family val="3"/>
        <charset val="128"/>
      </rPr>
      <t>2(1)</t>
    </r>
    <r>
      <rPr>
        <sz val="10"/>
        <color indexed="8"/>
        <rFont val="DejaVu Sans"/>
        <family val="2"/>
      </rPr>
      <t>、</t>
    </r>
    <r>
      <rPr>
        <sz val="10"/>
        <color indexed="8"/>
        <rFont val="ＭＳ Ｐゴシック"/>
        <family val="3"/>
        <charset val="128"/>
      </rPr>
      <t>2(3)</t>
    </r>
    <r>
      <rPr>
        <sz val="10"/>
        <color indexed="8"/>
        <rFont val="DejaVu Sans"/>
        <family val="2"/>
      </rPr>
      <t>記載参照</t>
    </r>
  </si>
  <si>
    <t>２欄用</t>
  </si>
  <si>
    <t>■□</t>
  </si>
  <si>
    <t>□■</t>
  </si>
  <si>
    <t>□□</t>
  </si>
  <si>
    <t>以外</t>
  </si>
  <si>
    <t>■未答</t>
  </si>
  <si>
    <t>二　廊下の幅</t>
  </si>
  <si>
    <r>
      <rPr>
        <sz val="10"/>
        <color indexed="8"/>
        <rFont val="DejaVu Sans"/>
        <family val="2"/>
      </rPr>
      <t>Ｂの</t>
    </r>
    <r>
      <rPr>
        <sz val="10"/>
        <color indexed="8"/>
        <rFont val="ＭＳ Ｐゴシック"/>
        <family val="3"/>
        <charset val="128"/>
      </rPr>
      <t>1(2)</t>
    </r>
    <r>
      <rPr>
        <sz val="10"/>
        <color indexed="8"/>
        <rFont val="DejaVu Sans"/>
        <family val="2"/>
      </rPr>
      <t>記載参照</t>
    </r>
  </si>
  <si>
    <t>三　出入口の幅</t>
  </si>
  <si>
    <t>四　浴室</t>
  </si>
  <si>
    <t>一戸建て</t>
  </si>
  <si>
    <t>一戸建て以外</t>
  </si>
  <si>
    <t>※複数ある場合は最も厳しい状況を記入</t>
  </si>
  <si>
    <t>適合　→</t>
  </si>
  <si>
    <t>非適合　→</t>
  </si>
  <si>
    <t>浴室の短辺</t>
  </si>
  <si>
    <t>cm</t>
  </si>
  <si>
    <t>浴室の面積</t>
  </si>
  <si>
    <r>
      <rPr>
        <sz val="10"/>
        <color indexed="8"/>
        <rFont val="ＭＳ Ｐゴシック"/>
        <family val="3"/>
        <charset val="128"/>
      </rPr>
      <t>m</t>
    </r>
    <r>
      <rPr>
        <vertAlign val="superscript"/>
        <sz val="10"/>
        <color indexed="8"/>
        <rFont val="ＭＳ Ｐゴシック"/>
        <family val="3"/>
        <charset val="128"/>
      </rPr>
      <t>2</t>
    </r>
  </si>
  <si>
    <r>
      <rPr>
        <sz val="10"/>
        <color indexed="8"/>
        <rFont val="DejaVu Sans"/>
        <family val="2"/>
      </rPr>
      <t>Ｂの</t>
    </r>
    <r>
      <rPr>
        <sz val="10"/>
        <color indexed="8"/>
        <rFont val="ＭＳ Ｐゴシック"/>
        <family val="3"/>
        <charset val="128"/>
      </rPr>
      <t>1(3)</t>
    </r>
    <r>
      <rPr>
        <sz val="10"/>
        <color indexed="8"/>
        <rFont val="DejaVu Sans"/>
        <family val="2"/>
      </rPr>
      <t>記載参照</t>
    </r>
  </si>
  <si>
    <r>
      <rPr>
        <sz val="10"/>
        <color indexed="8"/>
        <rFont val="DejaVu Sans"/>
        <family val="2"/>
      </rPr>
      <t>Ｔ≧１９</t>
    </r>
    <r>
      <rPr>
        <sz val="10"/>
        <color indexed="8"/>
        <rFont val="ＭＳ Ｐゴシック"/>
        <family val="3"/>
        <charset val="128"/>
      </rPr>
      <t>.</t>
    </r>
    <r>
      <rPr>
        <sz val="10"/>
        <color indexed="8"/>
        <rFont val="DejaVu Sans"/>
        <family val="2"/>
      </rPr>
      <t>５（Ｔ：踏面の寸法）</t>
    </r>
  </si>
  <si>
    <r>
      <rPr>
        <sz val="10"/>
        <color indexed="8"/>
        <rFont val="DejaVu Sans"/>
        <family val="2"/>
      </rPr>
      <t>Ｒ</t>
    </r>
    <r>
      <rPr>
        <sz val="10"/>
        <color indexed="8"/>
        <rFont val="ＭＳ Ｐゴシック"/>
        <family val="3"/>
        <charset val="128"/>
      </rPr>
      <t>÷</t>
    </r>
    <r>
      <rPr>
        <sz val="10"/>
        <color indexed="8"/>
        <rFont val="DejaVu Sans"/>
        <family val="2"/>
      </rPr>
      <t>Ｔ≦２２</t>
    </r>
    <r>
      <rPr>
        <sz val="10"/>
        <color indexed="8"/>
        <rFont val="ＭＳ Ｐゴシック"/>
        <family val="3"/>
        <charset val="128"/>
      </rPr>
      <t>÷</t>
    </r>
    <r>
      <rPr>
        <sz val="10"/>
        <color indexed="8"/>
        <rFont val="DejaVu Sans"/>
        <family val="2"/>
      </rPr>
      <t>２１（Ｒ：けあげの寸法）</t>
    </r>
  </si>
  <si>
    <t xml:space="preserve">５５≦Ｔ＋２Ｒ≦６５ </t>
  </si>
  <si>
    <r>
      <rPr>
        <sz val="10"/>
        <color indexed="8"/>
        <rFont val="DejaVu Sans"/>
        <family val="2"/>
      </rPr>
      <t>Ｂの</t>
    </r>
    <r>
      <rPr>
        <sz val="10"/>
        <color indexed="8"/>
        <rFont val="ＭＳ Ｐゴシック"/>
        <family val="3"/>
        <charset val="128"/>
      </rPr>
      <t>2(2)</t>
    </r>
    <r>
      <rPr>
        <sz val="10"/>
        <color indexed="8"/>
        <rFont val="DejaVu Sans"/>
        <family val="2"/>
      </rPr>
      <t>記載参照</t>
    </r>
  </si>
  <si>
    <t>Ｔ≧２４（Ｔ：踏面の寸法）</t>
  </si>
  <si>
    <t>５５≦Ｔ＋２Ｒ≦６５ （Ｒ：けあげの寸法）</t>
  </si>
  <si>
    <r>
      <rPr>
        <sz val="10"/>
        <color indexed="8"/>
        <rFont val="DejaVu Sans"/>
        <family val="2"/>
      </rPr>
      <t>Ｂの</t>
    </r>
    <r>
      <rPr>
        <sz val="10"/>
        <color indexed="8"/>
        <rFont val="ＭＳ Ｐゴシック"/>
        <family val="3"/>
        <charset val="128"/>
      </rPr>
      <t>1(4)</t>
    </r>
    <r>
      <rPr>
        <sz val="10"/>
        <color indexed="8"/>
        <rFont val="DejaVu Sans"/>
        <family val="2"/>
      </rPr>
      <t>記載参照</t>
    </r>
  </si>
  <si>
    <t>便所</t>
  </si>
  <si>
    <t>浴室</t>
  </si>
  <si>
    <t>住戸内の階段</t>
  </si>
  <si>
    <r>
      <rPr>
        <sz val="10"/>
        <color indexed="8"/>
        <rFont val="DejaVu Sans"/>
        <family val="2"/>
      </rPr>
      <t>Ｂの</t>
    </r>
    <r>
      <rPr>
        <sz val="10"/>
        <color indexed="8"/>
        <rFont val="ＭＳ Ｐゴシック"/>
        <family val="3"/>
        <charset val="128"/>
      </rPr>
      <t>2(3)</t>
    </r>
    <r>
      <rPr>
        <sz val="10"/>
        <color indexed="8"/>
        <rFont val="DejaVu Sans"/>
        <family val="2"/>
      </rPr>
      <t>記載参照</t>
    </r>
  </si>
  <si>
    <r>
      <rPr>
        <b/>
        <sz val="14"/>
        <color indexed="8"/>
        <rFont val="DejaVu Sans"/>
        <family val="2"/>
      </rPr>
      <t>Ｂ</t>
    </r>
    <r>
      <rPr>
        <sz val="10"/>
        <color indexed="8"/>
        <rFont val="DejaVu Sans"/>
        <family val="2"/>
      </rPr>
      <t>　【高齢者の居住の安定確保に関する法律施行規則第</t>
    </r>
    <r>
      <rPr>
        <sz val="10"/>
        <color indexed="8"/>
        <rFont val="ＭＳ Ｐゴシック"/>
        <family val="3"/>
        <charset val="128"/>
      </rPr>
      <t>34</t>
    </r>
    <r>
      <rPr>
        <sz val="10"/>
        <color indexed="8"/>
        <rFont val="DejaVu Sans"/>
        <family val="2"/>
      </rPr>
      <t>条第１項第９号に規定する基準】</t>
    </r>
  </si>
  <si>
    <t>　１  住宅の専用部分に係る基準</t>
  </si>
  <si>
    <r>
      <rPr>
        <sz val="10"/>
        <rFont val="ＭＳ Ｐゴシック"/>
        <family val="3"/>
        <charset val="128"/>
      </rPr>
      <t>(</t>
    </r>
    <r>
      <rPr>
        <sz val="10"/>
        <rFont val="DejaVu Sans"/>
        <family val="2"/>
      </rPr>
      <t>１</t>
    </r>
    <r>
      <rPr>
        <sz val="10"/>
        <rFont val="ＭＳ Ｐゴシック"/>
        <family val="3"/>
        <charset val="128"/>
      </rPr>
      <t xml:space="preserve">)
</t>
    </r>
    <r>
      <rPr>
        <sz val="10"/>
        <rFont val="DejaVu Sans"/>
        <family val="2"/>
      </rPr>
      <t xml:space="preserve">段　差
</t>
    </r>
    <r>
      <rPr>
        <sz val="9"/>
        <rFont val="DejaVu Sans"/>
        <family val="2"/>
      </rPr>
      <t xml:space="preserve">※専用住戸
　　内部
</t>
    </r>
  </si>
  <si>
    <r>
      <rPr>
        <sz val="9"/>
        <rFont val="DejaVu Sans"/>
        <family val="2"/>
      </rPr>
      <t xml:space="preserve">①～⑥を除く日常生活空間の床に、
</t>
    </r>
    <r>
      <rPr>
        <sz val="9"/>
        <rFont val="ＭＳ 明朝"/>
        <family val="1"/>
        <charset val="128"/>
      </rPr>
      <t>5mm</t>
    </r>
    <r>
      <rPr>
        <sz val="9"/>
        <rFont val="DejaVu Sans"/>
        <family val="2"/>
      </rPr>
      <t>高を超える段差が生じない</t>
    </r>
  </si>
  <si>
    <t>基準範囲内で適合　　→</t>
  </si>
  <si>
    <t>①～⑥該当なし</t>
  </si>
  <si>
    <t>４欄用</t>
  </si>
  <si>
    <t>■■□□</t>
  </si>
  <si>
    <t>■□■□</t>
  </si>
  <si>
    <t>■□□■</t>
  </si>
  <si>
    <t>□□□■</t>
  </si>
  <si>
    <t>□□■□</t>
  </si>
  <si>
    <t>□■□□</t>
  </si>
  <si>
    <t>□□□□</t>
  </si>
  <si>
    <t>基準範囲を超え非適合 →</t>
  </si>
  <si>
    <t>①～⑥該当あるが下記のとおり適合</t>
  </si>
  <si>
    <t>◎無段</t>
  </si>
  <si>
    <t>①～⑥該当あり下記のとおり非適合</t>
  </si>
  <si>
    <t>該当部位なし</t>
  </si>
  <si>
    <t>３欄用</t>
  </si>
  <si>
    <t>■□□</t>
  </si>
  <si>
    <t>□■□</t>
  </si>
  <si>
    <t>□□■</t>
  </si>
  <si>
    <t>□□□</t>
  </si>
  <si>
    <t>段差あるが左欄許容範囲内　→</t>
  </si>
  <si>
    <t>くつずりと玄関外側の高低差</t>
  </si>
  <si>
    <t>mm</t>
  </si>
  <si>
    <t>段差があり左欄範囲を超える　→</t>
  </si>
  <si>
    <t>くつずりと玄関土間の高低差</t>
  </si>
  <si>
    <t>該当部位あり</t>
  </si>
  <si>
    <t>　段差部位の面積</t>
  </si>
  <si>
    <t>m2</t>
  </si>
  <si>
    <r>
      <rPr>
        <sz val="9"/>
        <rFont val="DejaVu Sans"/>
        <family val="2"/>
      </rPr>
      <t>該当あり　左欄ａ～</t>
    </r>
    <r>
      <rPr>
        <sz val="9"/>
        <rFont val="ＭＳ Ｐゴシック"/>
        <family val="3"/>
        <charset val="128"/>
      </rPr>
      <t>e</t>
    </r>
    <r>
      <rPr>
        <sz val="9"/>
        <rFont val="DejaVu Sans"/>
        <family val="2"/>
      </rPr>
      <t>許容範囲内　→</t>
    </r>
  </si>
  <si>
    <t>（居室全体の面積</t>
  </si>
  <si>
    <r>
      <rPr>
        <sz val="9"/>
        <rFont val="ＭＳ 明朝"/>
        <family val="1"/>
        <charset val="128"/>
      </rPr>
      <t>m2</t>
    </r>
    <r>
      <rPr>
        <sz val="9"/>
        <rFont val="DejaVu Sans"/>
        <family val="2"/>
      </rPr>
      <t>）</t>
    </r>
  </si>
  <si>
    <r>
      <rPr>
        <sz val="9"/>
        <rFont val="DejaVu Sans"/>
        <family val="2"/>
      </rPr>
      <t>該当あり　左欄ａ～</t>
    </r>
    <r>
      <rPr>
        <sz val="9"/>
        <rFont val="ＭＳ Ｐゴシック"/>
        <family val="3"/>
        <charset val="128"/>
      </rPr>
      <t>e</t>
    </r>
    <r>
      <rPr>
        <sz val="9"/>
        <rFont val="DejaVu Sans"/>
        <family val="2"/>
      </rPr>
      <t>範囲を超える　→</t>
    </r>
  </si>
  <si>
    <t>　段差部位長辺の長さ</t>
  </si>
  <si>
    <t>　段差部位がその他より</t>
  </si>
  <si>
    <t>高い</t>
  </si>
  <si>
    <t>低い</t>
  </si>
  <si>
    <t>単純段差</t>
  </si>
  <si>
    <t>段差の高さ</t>
  </si>
  <si>
    <t>手すり設置の場合</t>
  </si>
  <si>
    <t>浴室内外の高低差</t>
  </si>
  <si>
    <t>またぎ高さ</t>
  </si>
  <si>
    <t>■□□□</t>
  </si>
  <si>
    <t>段差の種類</t>
  </si>
  <si>
    <t>またぎ段差</t>
  </si>
  <si>
    <t>種類：</t>
  </si>
  <si>
    <t>手すり設置</t>
  </si>
  <si>
    <t>設置済み</t>
  </si>
  <si>
    <t>設置可能</t>
  </si>
  <si>
    <t>なし</t>
  </si>
  <si>
    <t>手すり：</t>
  </si>
  <si>
    <t>段差なし</t>
  </si>
  <si>
    <t>踏み段有無</t>
  </si>
  <si>
    <t>踏み段：</t>
  </si>
  <si>
    <r>
      <rPr>
        <sz val="9"/>
        <rFont val="DejaVu Sans"/>
        <family val="2"/>
      </rPr>
      <t>段差あるが左欄ａ～</t>
    </r>
    <r>
      <rPr>
        <sz val="9"/>
        <rFont val="ＭＳ Ｐゴシック"/>
        <family val="3"/>
        <charset val="128"/>
      </rPr>
      <t>c</t>
    </r>
    <r>
      <rPr>
        <sz val="9"/>
        <rFont val="DejaVu Sans"/>
        <family val="2"/>
      </rPr>
      <t>許容範囲内　→</t>
    </r>
  </si>
  <si>
    <t>踏み段寸法</t>
  </si>
  <si>
    <t>奥行き</t>
  </si>
  <si>
    <t>幅</t>
  </si>
  <si>
    <r>
      <rPr>
        <sz val="9"/>
        <rFont val="DejaVu Sans"/>
        <family val="2"/>
      </rPr>
      <t>段差があり左欄ａ～</t>
    </r>
    <r>
      <rPr>
        <sz val="9"/>
        <rFont val="ＭＳ Ｐゴシック"/>
        <family val="3"/>
        <charset val="128"/>
      </rPr>
      <t>c</t>
    </r>
    <r>
      <rPr>
        <sz val="9"/>
        <rFont val="DejaVu Sans"/>
        <family val="2"/>
      </rPr>
      <t>範囲を超える →</t>
    </r>
  </si>
  <si>
    <t>かまちとバルコニーとの段差</t>
  </si>
  <si>
    <t>踏み段とかまちとの段差</t>
  </si>
  <si>
    <t>バルコニーと踏み段との段差</t>
  </si>
  <si>
    <t>踏み段とバルコニー端との距離</t>
  </si>
  <si>
    <t>①～⑥を除く日常生活空間外の床に段差なし</t>
  </si>
  <si>
    <t>①～⑥該当あるが許容範囲内</t>
  </si>
  <si>
    <t>①～⑥該当あり許容範囲を超え非適合</t>
  </si>
  <si>
    <r>
      <rPr>
        <sz val="10"/>
        <rFont val="ＭＳ Ｐゴシック"/>
        <family val="3"/>
        <charset val="128"/>
      </rPr>
      <t>(</t>
    </r>
    <r>
      <rPr>
        <sz val="10"/>
        <rFont val="DejaVu Sans"/>
        <family val="2"/>
      </rPr>
      <t>２</t>
    </r>
    <r>
      <rPr>
        <sz val="10"/>
        <rFont val="ＭＳ Ｐゴシック"/>
        <family val="3"/>
        <charset val="128"/>
      </rPr>
      <t xml:space="preserve">)
</t>
    </r>
    <r>
      <rPr>
        <sz val="10"/>
        <rFont val="DejaVu Sans"/>
        <family val="2"/>
      </rPr>
      <t xml:space="preserve">通路及び出入口の幅員
</t>
    </r>
    <r>
      <rPr>
        <sz val="9"/>
        <rFont val="DejaVu Sans"/>
        <family val="2"/>
      </rPr>
      <t xml:space="preserve">※専用住戸
　内部
</t>
    </r>
  </si>
  <si>
    <t>該当部位あり　左欄許容範囲内　→</t>
  </si>
  <si>
    <t>通路の有効幅員</t>
  </si>
  <si>
    <t>該当部位あり　左欄範囲を超える　→</t>
  </si>
  <si>
    <t>柱等の箇所の有効幅員</t>
  </si>
  <si>
    <t>左欄をみたして適合　→</t>
  </si>
  <si>
    <t>出入口の有効幅員</t>
  </si>
  <si>
    <t>左欄をみたさず非適合　→</t>
  </si>
  <si>
    <t>浴室出入口の有効幅員</t>
  </si>
  <si>
    <r>
      <rPr>
        <sz val="10"/>
        <rFont val="ＭＳ Ｐゴシック"/>
        <family val="3"/>
        <charset val="128"/>
      </rPr>
      <t>(</t>
    </r>
    <r>
      <rPr>
        <sz val="10"/>
        <rFont val="DejaVu Sans"/>
        <family val="2"/>
      </rPr>
      <t>３</t>
    </r>
    <r>
      <rPr>
        <sz val="10"/>
        <rFont val="ＭＳ Ｐゴシック"/>
        <family val="3"/>
        <charset val="128"/>
      </rPr>
      <t xml:space="preserve">)
</t>
    </r>
    <r>
      <rPr>
        <sz val="10"/>
        <rFont val="DejaVu Sans"/>
        <family val="2"/>
      </rPr>
      <t xml:space="preserve">階　段
</t>
    </r>
    <r>
      <rPr>
        <sz val="9"/>
        <rFont val="DejaVu Sans"/>
        <family val="2"/>
      </rPr>
      <t xml:space="preserve">
※専用住戸
　内部</t>
    </r>
  </si>
  <si>
    <t>住戸内に階段はなく該当しない</t>
  </si>
  <si>
    <t>階段あるがホームエレベータも設置</t>
  </si>
  <si>
    <t>勾配</t>
  </si>
  <si>
    <t>／</t>
  </si>
  <si>
    <t>Ｅ適合</t>
  </si>
  <si>
    <t>階段があり左欄をみたして適合　→</t>
  </si>
  <si>
    <t>けあげの寸法</t>
  </si>
  <si>
    <t xml:space="preserve">22/21=1.048 </t>
  </si>
  <si>
    <t>階段あるが左欄をみたさず非適合　→</t>
  </si>
  <si>
    <t>踏面の寸法</t>
  </si>
  <si>
    <t>踏面：</t>
  </si>
  <si>
    <r>
      <rPr>
        <sz val="8"/>
        <rFont val="ＭＳ 明朝"/>
        <family val="1"/>
        <charset val="128"/>
      </rPr>
      <t>※(</t>
    </r>
    <r>
      <rPr>
        <sz val="8"/>
        <rFont val="DejaVu Sans"/>
        <family val="2"/>
      </rPr>
      <t>けあげ</t>
    </r>
    <r>
      <rPr>
        <sz val="8"/>
        <rFont val="ＭＳ 明朝"/>
        <family val="1"/>
        <charset val="128"/>
      </rPr>
      <t>)x2+(</t>
    </r>
    <r>
      <rPr>
        <sz val="8"/>
        <rFont val="DejaVu Sans"/>
        <family val="2"/>
      </rPr>
      <t>踏面</t>
    </r>
    <r>
      <rPr>
        <sz val="8"/>
        <rFont val="ＭＳ 明朝"/>
        <family val="1"/>
        <charset val="128"/>
      </rPr>
      <t>)</t>
    </r>
    <r>
      <rPr>
        <sz val="8"/>
        <rFont val="DejaVu Sans"/>
        <family val="2"/>
      </rPr>
      <t>＝</t>
    </r>
  </si>
  <si>
    <t>蹴上踏面：</t>
  </si>
  <si>
    <t>蹴込みの寸法</t>
  </si>
  <si>
    <t>踏込み：</t>
  </si>
  <si>
    <t>回り階段ではない</t>
  </si>
  <si>
    <t>回り階段：</t>
  </si>
  <si>
    <r>
      <rPr>
        <sz val="9"/>
        <rFont val="ＭＳ Ｐゴシック"/>
        <family val="3"/>
        <charset val="128"/>
      </rPr>
      <t>5</t>
    </r>
    <r>
      <rPr>
        <sz val="9"/>
        <rFont val="DejaVu Sans"/>
        <family val="2"/>
      </rPr>
      <t>欄用</t>
    </r>
  </si>
  <si>
    <t>■□□□□</t>
  </si>
  <si>
    <t>□■□□□</t>
  </si>
  <si>
    <t>□□■□□</t>
  </si>
  <si>
    <t>□□□■□</t>
  </si>
  <si>
    <t>□□□□□</t>
  </si>
  <si>
    <t>以下に該当しない回り階段</t>
  </si>
  <si>
    <t>◆寸法</t>
  </si>
  <si>
    <t>①階段</t>
  </si>
  <si>
    <t>②階段</t>
  </si>
  <si>
    <t>③階段</t>
  </si>
  <si>
    <t>屈曲部が左欄①に該当する回り階段</t>
  </si>
  <si>
    <t>屈曲部が左欄②に該当する回り階段</t>
  </si>
  <si>
    <t>屈曲部が左欄③に該当する回り階段</t>
  </si>
  <si>
    <r>
      <rPr>
        <sz val="10"/>
        <rFont val="ＭＳ Ｐゴシック"/>
        <family val="3"/>
        <charset val="128"/>
      </rPr>
      <t>(</t>
    </r>
    <r>
      <rPr>
        <sz val="10"/>
        <rFont val="DejaVu Sans"/>
        <family val="2"/>
      </rPr>
      <t>４</t>
    </r>
    <r>
      <rPr>
        <sz val="10"/>
        <rFont val="ＭＳ Ｐゴシック"/>
        <family val="3"/>
        <charset val="128"/>
      </rPr>
      <t xml:space="preserve">)
</t>
    </r>
    <r>
      <rPr>
        <sz val="10"/>
        <rFont val="DejaVu Sans"/>
        <family val="2"/>
      </rPr>
      <t xml:space="preserve">手すり
</t>
    </r>
    <r>
      <rPr>
        <sz val="9"/>
        <rFont val="DejaVu Sans"/>
        <family val="2"/>
      </rPr>
      <t xml:space="preserve">
※専用住戸
　内部</t>
    </r>
  </si>
  <si>
    <t>全空間で適合または該当しない</t>
  </si>
  <si>
    <t>部分的に非適合あり</t>
  </si>
  <si>
    <t>適合がない</t>
  </si>
  <si>
    <t>空間</t>
  </si>
  <si>
    <t>手すりの設置の基準</t>
  </si>
  <si>
    <t>階段</t>
  </si>
  <si>
    <t>１／</t>
  </si>
  <si>
    <t>勾配角度：</t>
  </si>
  <si>
    <r>
      <rPr>
        <sz val="9"/>
        <rFont val="ＭＳ 明朝"/>
        <family val="1"/>
        <charset val="128"/>
      </rPr>
      <t xml:space="preserve">
</t>
    </r>
    <r>
      <rPr>
        <sz val="9"/>
        <rFont val="DejaVu Sans"/>
        <family val="2"/>
      </rPr>
      <t xml:space="preserve">手すりの設置
</t>
    </r>
  </si>
  <si>
    <t>片側</t>
  </si>
  <si>
    <t>両側</t>
  </si>
  <si>
    <t>手すりの踏面からの高さ</t>
  </si>
  <si>
    <t>高さ：</t>
  </si>
  <si>
    <t>設置済みで適合</t>
  </si>
  <si>
    <t>左欄をみたさず非適合</t>
  </si>
  <si>
    <t>住戸内に浴室はなく該当しない</t>
  </si>
  <si>
    <t>玄関</t>
  </si>
  <si>
    <t>●適済</t>
  </si>
  <si>
    <t>下地処理があり適合</t>
  </si>
  <si>
    <t>脱衣所</t>
  </si>
  <si>
    <t>住戸内に脱衣室はなく該当しない</t>
  </si>
  <si>
    <t>バルコニー</t>
  </si>
  <si>
    <t>該当部位なし　→</t>
  </si>
  <si>
    <t>住戸内にバルコニーなし</t>
  </si>
  <si>
    <t>存在するが外部からの高さ１ｍ以下</t>
  </si>
  <si>
    <t>存在するが非開閉窓など転落のおそれなし</t>
  </si>
  <si>
    <t>□■■</t>
  </si>
  <si>
    <t>腰壁等の高さ</t>
  </si>
  <si>
    <t>腰壁等：</t>
  </si>
  <si>
    <t>該当部位あり　左欄をみたさない →</t>
  </si>
  <si>
    <t>手すりの腰壁等からの高さ</t>
  </si>
  <si>
    <t>腰壁から：</t>
  </si>
  <si>
    <t>手すりの床面からの高さ</t>
  </si>
  <si>
    <t>床面から：</t>
  </si>
  <si>
    <t>欄相互：</t>
  </si>
  <si>
    <t>２階以
上の窓</t>
  </si>
  <si>
    <t>住戸内に窓なし</t>
  </si>
  <si>
    <t>窓台等の高さ</t>
  </si>
  <si>
    <t>窓台等：</t>
  </si>
  <si>
    <t>手すりの窓台等からの高さ</t>
  </si>
  <si>
    <t>窓台から：</t>
  </si>
  <si>
    <r>
      <rPr>
        <sz val="9"/>
        <rFont val="ＭＳ 明朝"/>
        <family val="1"/>
        <charset val="128"/>
      </rPr>
      <t>2F</t>
    </r>
    <r>
      <rPr>
        <sz val="9"/>
        <rFont val="DejaVu Sans"/>
        <family val="2"/>
      </rPr>
      <t>：手すりの床面からの高さ</t>
    </r>
  </si>
  <si>
    <r>
      <rPr>
        <sz val="10"/>
        <color indexed="9"/>
        <rFont val="DejaVu Sans"/>
        <family val="2"/>
      </rPr>
      <t>（</t>
    </r>
    <r>
      <rPr>
        <sz val="10"/>
        <color indexed="9"/>
        <rFont val="ＭＳ Ｐゴシック"/>
        <family val="3"/>
        <charset val="128"/>
      </rPr>
      <t>2F</t>
    </r>
    <r>
      <rPr>
        <sz val="10"/>
        <color indexed="9"/>
        <rFont val="DejaVu Sans"/>
        <family val="2"/>
      </rPr>
      <t>）床から：</t>
    </r>
  </si>
  <si>
    <r>
      <rPr>
        <sz val="9"/>
        <rFont val="ＭＳ 明朝"/>
        <family val="1"/>
        <charset val="128"/>
      </rPr>
      <t>3F</t>
    </r>
    <r>
      <rPr>
        <sz val="9"/>
        <rFont val="DejaVu Sans"/>
        <family val="2"/>
      </rPr>
      <t>以上：手すりの床面からの高さ</t>
    </r>
  </si>
  <si>
    <r>
      <rPr>
        <sz val="10"/>
        <rFont val="ＭＳ Ｐゴシック"/>
        <family val="3"/>
        <charset val="128"/>
      </rPr>
      <t>(</t>
    </r>
    <r>
      <rPr>
        <sz val="10"/>
        <rFont val="DejaVu Sans"/>
        <family val="2"/>
      </rPr>
      <t>４</t>
    </r>
    <r>
      <rPr>
        <sz val="10"/>
        <rFont val="ＭＳ Ｐゴシック"/>
        <family val="3"/>
        <charset val="128"/>
      </rPr>
      <t xml:space="preserve">)
</t>
    </r>
    <r>
      <rPr>
        <sz val="10"/>
        <rFont val="DejaVu Sans"/>
        <family val="2"/>
      </rPr>
      <t xml:space="preserve">手すり
</t>
    </r>
    <r>
      <rPr>
        <sz val="9"/>
        <rFont val="DejaVu Sans"/>
        <family val="2"/>
      </rPr>
      <t xml:space="preserve">
※専用住戸
　内部</t>
    </r>
  </si>
  <si>
    <r>
      <rPr>
        <sz val="10"/>
        <rFont val="DejaVu Sans"/>
        <family val="2"/>
      </rPr>
      <t>廊下及び階段</t>
    </r>
    <r>
      <rPr>
        <sz val="8"/>
        <rFont val="DejaVu Sans"/>
        <family val="2"/>
      </rPr>
      <t>（開放されている側に限る）</t>
    </r>
  </si>
  <si>
    <t>住戸内に開放廊下・階段なし</t>
  </si>
  <si>
    <t>擁壁：</t>
  </si>
  <si>
    <t>擁壁から：</t>
  </si>
  <si>
    <t>該当する手すり子の間隔</t>
  </si>
  <si>
    <t>手すり子：</t>
  </si>
  <si>
    <t>（５）
部屋の配置</t>
  </si>
  <si>
    <t>住戸内に階の別はなく該当しない</t>
  </si>
  <si>
    <t>階の別はあるが同一階にあり、適合</t>
  </si>
  <si>
    <t>同一階になく非適合</t>
  </si>
  <si>
    <r>
      <rPr>
        <sz val="10"/>
        <rFont val="DejaVu Sans"/>
        <family val="2"/>
      </rPr>
      <t xml:space="preserve">（６）
便所及び寝室
</t>
    </r>
    <r>
      <rPr>
        <sz val="9"/>
        <rFont val="DejaVu Sans"/>
        <family val="2"/>
      </rPr>
      <t xml:space="preserve">
※専用住戸
　内部</t>
    </r>
  </si>
  <si>
    <t>腰掛け式便器を使用</t>
  </si>
  <si>
    <t>※以下、複数ある場合は最も厳しい状況を記入</t>
  </si>
  <si>
    <t>長辺の内法寸法</t>
  </si>
  <si>
    <t>長辺：</t>
  </si>
  <si>
    <t>便器と壁の距離　</t>
  </si>
  <si>
    <t>離隔：</t>
  </si>
  <si>
    <t>寝室の面積（内法寸法）</t>
  </si>
  <si>
    <t>　２  住宅の共用部分に係る基準</t>
  </si>
  <si>
    <r>
      <rPr>
        <sz val="10"/>
        <rFont val="ＭＳ Ｐゴシック"/>
        <family val="3"/>
        <charset val="128"/>
      </rPr>
      <t>(</t>
    </r>
    <r>
      <rPr>
        <sz val="10"/>
        <rFont val="DejaVu Sans"/>
        <family val="2"/>
      </rPr>
      <t>１</t>
    </r>
    <r>
      <rPr>
        <sz val="10"/>
        <rFont val="ＭＳ Ｐゴシック"/>
        <family val="3"/>
        <charset val="128"/>
      </rPr>
      <t xml:space="preserve">) 
</t>
    </r>
    <r>
      <rPr>
        <sz val="10"/>
        <rFont val="DejaVu Sans"/>
        <family val="2"/>
      </rPr>
      <t>共用廊下</t>
    </r>
  </si>
  <si>
    <t>該当する共用廊下なし（長屋形式等）</t>
  </si>
  <si>
    <t>該当しない</t>
  </si>
  <si>
    <r>
      <rPr>
        <sz val="9"/>
        <rFont val="ＭＳ Ｐゴシック"/>
        <family val="3"/>
        <charset val="128"/>
      </rPr>
      <t>5mm</t>
    </r>
    <r>
      <rPr>
        <sz val="9"/>
        <rFont val="DejaVu Sans"/>
        <family val="2"/>
      </rPr>
      <t>を超える段差なく適合</t>
    </r>
  </si>
  <si>
    <r>
      <rPr>
        <sz val="9"/>
        <rFont val="ＭＳ Ｐゴシック"/>
        <family val="3"/>
        <charset val="128"/>
      </rPr>
      <t>5mm</t>
    </r>
    <r>
      <rPr>
        <sz val="9"/>
        <rFont val="DejaVu Sans"/>
        <family val="2"/>
      </rPr>
      <t>を超える段差があり非適合</t>
    </r>
  </si>
  <si>
    <t>共用廊下がない</t>
  </si>
  <si>
    <t>高低差あるが基準対応して適合</t>
  </si>
  <si>
    <t>共用廊下に高低差がない</t>
  </si>
  <si>
    <t>高低差あり基準未対応で非適合</t>
  </si>
  <si>
    <t>生じた高低差</t>
  </si>
  <si>
    <t>傾斜路のみで対応</t>
  </si>
  <si>
    <t>傾斜路と段の併設で対応（②に記述）</t>
  </si>
  <si>
    <t>実勾配</t>
  </si>
  <si>
    <t>設けた傾斜路勾配</t>
  </si>
  <si>
    <r>
      <rPr>
        <sz val="10"/>
        <rFont val="ＭＳ Ｐゴシック"/>
        <family val="3"/>
        <charset val="128"/>
      </rPr>
      <t>※
(</t>
    </r>
    <r>
      <rPr>
        <sz val="10"/>
        <rFont val="DejaVu Sans"/>
        <family val="2"/>
      </rPr>
      <t>２</t>
    </r>
    <r>
      <rPr>
        <sz val="10"/>
        <rFont val="ＭＳ Ｐゴシック"/>
        <family val="3"/>
        <charset val="128"/>
      </rPr>
      <t>)</t>
    </r>
    <r>
      <rPr>
        <sz val="10"/>
        <rFont val="DejaVu Sans"/>
        <family val="2"/>
      </rPr>
      <t>イ
①から④</t>
    </r>
  </si>
  <si>
    <r>
      <rPr>
        <sz val="10"/>
        <rFont val="DejaVu Sans"/>
        <family val="2"/>
      </rPr>
      <t>① 踏面が</t>
    </r>
    <r>
      <rPr>
        <sz val="10"/>
        <rFont val="ＭＳ Ｐゴシック"/>
        <family val="3"/>
        <charset val="128"/>
      </rPr>
      <t>240mm</t>
    </r>
    <r>
      <rPr>
        <sz val="10"/>
        <rFont val="DejaVu Sans"/>
        <family val="2"/>
      </rPr>
      <t>以上であり、かつ、けあげの寸法の２倍と踏面の寸法の和が</t>
    </r>
    <r>
      <rPr>
        <sz val="10"/>
        <rFont val="ＭＳ Ｐゴシック"/>
        <family val="3"/>
        <charset val="128"/>
      </rPr>
      <t>550mm</t>
    </r>
    <r>
      <rPr>
        <sz val="10"/>
        <rFont val="DejaVu Sans"/>
        <family val="2"/>
      </rPr>
      <t>以上</t>
    </r>
    <r>
      <rPr>
        <sz val="10"/>
        <rFont val="ＭＳ Ｐゴシック"/>
        <family val="3"/>
        <charset val="128"/>
      </rPr>
      <t>650mm</t>
    </r>
    <r>
      <rPr>
        <sz val="10"/>
        <rFont val="DejaVu Sans"/>
        <family val="2"/>
      </rPr>
      <t>以下であること。</t>
    </r>
  </si>
  <si>
    <t>左欄をみたして①②適合　→</t>
  </si>
  <si>
    <t>左欄をみたさず①②非適合　→</t>
  </si>
  <si>
    <r>
      <rPr>
        <sz val="10"/>
        <rFont val="DejaVu Sans"/>
        <family val="2"/>
      </rPr>
      <t>② 蹴込みが</t>
    </r>
    <r>
      <rPr>
        <sz val="10"/>
        <rFont val="ＭＳ Ｐゴシック"/>
        <family val="3"/>
        <charset val="128"/>
      </rPr>
      <t>30mm</t>
    </r>
    <r>
      <rPr>
        <sz val="10"/>
        <rFont val="DejaVu Sans"/>
        <family val="2"/>
      </rPr>
      <t>以下であること。</t>
    </r>
  </si>
  <si>
    <t>③ 最上段の通路等への食い込み部分及び最下段の通路等への突出部分が設けられていないこと。</t>
  </si>
  <si>
    <t>最上段食い込み</t>
  </si>
  <si>
    <t>あり</t>
  </si>
  <si>
    <t>最下段突出部分</t>
  </si>
  <si>
    <r>
      <rPr>
        <sz val="10"/>
        <rFont val="DejaVu Sans"/>
        <family val="2"/>
      </rPr>
      <t>④ 手すりが、少なくとも片側に、かつ、踏面の先端からの高さが</t>
    </r>
    <r>
      <rPr>
        <sz val="10"/>
        <rFont val="ＭＳ Ｐゴシック"/>
        <family val="3"/>
        <charset val="128"/>
      </rPr>
      <t>700</t>
    </r>
    <r>
      <rPr>
        <sz val="10"/>
        <rFont val="DejaVu Sans"/>
        <family val="2"/>
      </rPr>
      <t>㎜から</t>
    </r>
    <r>
      <rPr>
        <sz val="10"/>
        <rFont val="ＭＳ Ｐゴシック"/>
        <family val="3"/>
        <charset val="128"/>
      </rPr>
      <t>900</t>
    </r>
    <r>
      <rPr>
        <sz val="10"/>
        <rFont val="DejaVu Sans"/>
        <family val="2"/>
      </rPr>
      <t>㎜の位置に設けられていること。</t>
    </r>
  </si>
  <si>
    <t>左欄をみたして③④適合　→</t>
  </si>
  <si>
    <t>左欄をみたさず③④非適合　→</t>
  </si>
  <si>
    <t>手すりを設置して適合 →</t>
  </si>
  <si>
    <t>手すりの設置がなく非適合</t>
  </si>
  <si>
    <t xml:space="preserve">手すり設置を回避した具体の箇所：
</t>
  </si>
  <si>
    <t>該当部位で手すり設置を回避した →</t>
  </si>
  <si>
    <t>◎避け</t>
  </si>
  <si>
    <t>●無し</t>
  </si>
  <si>
    <t>該当部位はなく適用していない</t>
  </si>
  <si>
    <t xml:space="preserve">手すり設置を回避した具体の箇所：
</t>
  </si>
  <si>
    <t>開放された共用廊下なし</t>
  </si>
  <si>
    <t>存在するが１階のため適用外</t>
  </si>
  <si>
    <r>
      <rPr>
        <sz val="10"/>
        <rFont val="ＭＳ Ｐゴシック"/>
        <family val="3"/>
        <charset val="128"/>
      </rPr>
      <t xml:space="preserve">(2)
</t>
    </r>
    <r>
      <rPr>
        <sz val="10"/>
        <rFont val="DejaVu Sans"/>
        <family val="2"/>
      </rPr>
      <t>主たる共用の階段</t>
    </r>
  </si>
  <si>
    <t>該当する共用階段なし（平屋建て等）</t>
  </si>
  <si>
    <t>全適合</t>
  </si>
  <si>
    <t>部分適合</t>
  </si>
  <si>
    <t>①～④に適合</t>
  </si>
  <si>
    <t>住戸階はエレベータ利用あり③及び④に適合</t>
  </si>
  <si>
    <t>開放された廊下・階段なし</t>
  </si>
  <si>
    <t>手すりの踏面先端からの高さ</t>
  </si>
  <si>
    <t>踏面先端から：</t>
  </si>
  <si>
    <t>該当部位なし（エレベータ設置等）</t>
  </si>
  <si>
    <t>階段の有効幅員</t>
  </si>
  <si>
    <t>有効幅員：</t>
  </si>
  <si>
    <r>
      <rPr>
        <sz val="10"/>
        <rFont val="ＭＳ Ｐゴシック"/>
        <family val="3"/>
        <charset val="128"/>
      </rPr>
      <t xml:space="preserve">(3)
</t>
    </r>
    <r>
      <rPr>
        <sz val="10"/>
        <rFont val="DejaVu Sans"/>
        <family val="2"/>
      </rPr>
      <t>エレベーター</t>
    </r>
  </si>
  <si>
    <r>
      <rPr>
        <sz val="9"/>
        <rFont val="DejaVu Sans"/>
        <family val="2"/>
      </rPr>
      <t>該当部位なし</t>
    </r>
    <r>
      <rPr>
        <sz val="9"/>
        <rFont val="ＭＳ Ｐゴシック"/>
        <family val="3"/>
        <charset val="128"/>
      </rPr>
      <t>(</t>
    </r>
    <r>
      <rPr>
        <sz val="9"/>
        <rFont val="DejaVu Sans"/>
        <family val="2"/>
      </rPr>
      <t>１</t>
    </r>
    <r>
      <rPr>
        <sz val="9"/>
        <rFont val="ＭＳ Ｐゴシック"/>
        <family val="3"/>
        <charset val="128"/>
      </rPr>
      <t>)</t>
    </r>
    <r>
      <rPr>
        <sz val="9"/>
        <rFont val="DejaVu Sans"/>
        <family val="2"/>
      </rPr>
      <t>全住戸が出入口階</t>
    </r>
  </si>
  <si>
    <t>←以下及びイ～ハ記入なしで可</t>
  </si>
  <si>
    <r>
      <rPr>
        <sz val="9"/>
        <rFont val="DejaVu Sans"/>
        <family val="2"/>
      </rPr>
      <t>　</t>
    </r>
    <r>
      <rPr>
        <sz val="9"/>
        <rFont val="ＭＳ Ｐゴシック"/>
        <family val="3"/>
        <charset val="128"/>
      </rPr>
      <t>(</t>
    </r>
    <r>
      <rPr>
        <sz val="9"/>
        <rFont val="DejaVu Sans"/>
        <family val="2"/>
      </rPr>
      <t>左の基準①</t>
    </r>
    <r>
      <rPr>
        <sz val="9"/>
        <rFont val="ＭＳ Ｐゴシック"/>
        <family val="3"/>
        <charset val="128"/>
      </rPr>
      <t>)</t>
    </r>
  </si>
  <si>
    <t>左２～３行目をみたして適合　→</t>
  </si>
  <si>
    <t>エレベータで出入口階に到達</t>
  </si>
  <si>
    <t>１階分の階段で出入口階に到達</t>
  </si>
  <si>
    <r>
      <rPr>
        <sz val="9"/>
        <rFont val="DejaVu Sans"/>
        <family val="2"/>
      </rPr>
      <t>　</t>
    </r>
    <r>
      <rPr>
        <sz val="9"/>
        <rFont val="ＭＳ Ｐゴシック"/>
        <family val="3"/>
        <charset val="128"/>
      </rPr>
      <t>(</t>
    </r>
    <r>
      <rPr>
        <sz val="9"/>
        <rFont val="DejaVu Sans"/>
        <family val="2"/>
      </rPr>
      <t>左の基準②</t>
    </r>
    <r>
      <rPr>
        <sz val="9"/>
        <rFont val="ＭＳ Ｐゴシック"/>
        <family val="3"/>
        <charset val="128"/>
      </rPr>
      <t>)</t>
    </r>
  </si>
  <si>
    <r>
      <rPr>
        <sz val="9"/>
        <rFont val="DejaVu Sans"/>
        <family val="2"/>
      </rPr>
      <t>該当部位なし</t>
    </r>
    <r>
      <rPr>
        <sz val="9"/>
        <rFont val="ＭＳ Ｐゴシック"/>
        <family val="3"/>
        <charset val="128"/>
      </rPr>
      <t>(</t>
    </r>
    <r>
      <rPr>
        <sz val="9"/>
        <rFont val="DejaVu Sans"/>
        <family val="2"/>
      </rPr>
      <t>２</t>
    </r>
    <r>
      <rPr>
        <sz val="9"/>
        <rFont val="ＭＳ Ｐゴシック"/>
        <family val="3"/>
        <charset val="128"/>
      </rPr>
      <t>)</t>
    </r>
    <r>
      <rPr>
        <sz val="9"/>
        <rFont val="DejaVu Sans"/>
        <family val="2"/>
      </rPr>
      <t>ＥＶ使わず出入口</t>
    </r>
  </si>
  <si>
    <t>イ～ハをみたす経路あり適合</t>
  </si>
  <si>
    <t>該当部位なし（エレベータ非設置等）</t>
  </si>
  <si>
    <t>エレベーター出入口の有効幅員</t>
  </si>
  <si>
    <r>
      <rPr>
        <sz val="10"/>
        <rFont val="DejaVu Sans"/>
        <family val="2"/>
      </rPr>
      <t>②  エレベーターホールに一辺を</t>
    </r>
    <r>
      <rPr>
        <sz val="10"/>
        <rFont val="ＭＳ Ｐゴシック"/>
        <family val="3"/>
        <charset val="128"/>
      </rPr>
      <t>1,500</t>
    </r>
    <r>
      <rPr>
        <sz val="10"/>
        <rFont val="DejaVu Sans"/>
        <family val="2"/>
      </rPr>
      <t>㎜とする正方形の空間を確保できるものであること。</t>
    </r>
  </si>
  <si>
    <t>確保できる正方形の一辺の長さ</t>
  </si>
  <si>
    <t>ロ  建物出入口からエレベーターホールまでの経路上の床が、段差のない構造であること。</t>
  </si>
  <si>
    <r>
      <rPr>
        <sz val="11"/>
        <color indexed="8"/>
        <rFont val="ＭＳ Ｐゴシック"/>
        <family val="3"/>
        <charset val="128"/>
      </rPr>
      <t xml:space="preserve">(3)
</t>
    </r>
    <r>
      <rPr>
        <sz val="11"/>
        <color indexed="8"/>
        <rFont val="DejaVu Sans"/>
        <family val="2"/>
      </rPr>
      <t>エレベーター</t>
    </r>
  </si>
  <si>
    <t>ハ  建物出入口とエレベーターホールに高低差が生じる場合にあっては、次に掲げる基準に適合していること。</t>
  </si>
  <si>
    <t>該当しない→</t>
  </si>
  <si>
    <t>エレベータ設備がない</t>
  </si>
  <si>
    <t>高低差がない</t>
  </si>
  <si>
    <r>
      <rPr>
        <sz val="10"/>
        <rFont val="DejaVu Sans"/>
        <family val="2"/>
      </rPr>
      <t>①  勾配が</t>
    </r>
    <r>
      <rPr>
        <sz val="10"/>
        <rFont val="ＭＳ Ｐゴシック"/>
        <family val="3"/>
        <charset val="128"/>
      </rPr>
      <t>1/12</t>
    </r>
    <r>
      <rPr>
        <sz val="10"/>
        <rFont val="DejaVu Sans"/>
        <family val="2"/>
      </rPr>
      <t>以下の傾斜路及び段が併設されており、かつ、それぞれの有効な幅員が</t>
    </r>
    <r>
      <rPr>
        <sz val="10"/>
        <rFont val="ＭＳ Ｐゴシック"/>
        <family val="3"/>
        <charset val="128"/>
      </rPr>
      <t>900</t>
    </r>
    <r>
      <rPr>
        <sz val="10"/>
        <rFont val="DejaVu Sans"/>
        <family val="2"/>
      </rPr>
      <t>㎜以上であるか、又は、高低差が</t>
    </r>
    <r>
      <rPr>
        <sz val="10"/>
        <rFont val="ＭＳ Ｐゴシック"/>
        <family val="3"/>
        <charset val="128"/>
      </rPr>
      <t>80</t>
    </r>
    <r>
      <rPr>
        <sz val="10"/>
        <rFont val="DejaVu Sans"/>
        <family val="2"/>
      </rPr>
      <t>㎜以下で勾配が</t>
    </r>
    <r>
      <rPr>
        <sz val="10"/>
        <rFont val="ＭＳ Ｐゴシック"/>
        <family val="3"/>
        <charset val="128"/>
      </rPr>
      <t>1/8</t>
    </r>
    <r>
      <rPr>
        <sz val="10"/>
        <rFont val="DejaVu Sans"/>
        <family val="2"/>
      </rPr>
      <t>以下の傾斜路若しくは勾配が</t>
    </r>
    <r>
      <rPr>
        <sz val="10"/>
        <rFont val="ＭＳ Ｐゴシック"/>
        <family val="3"/>
        <charset val="128"/>
      </rPr>
      <t>1/15</t>
    </r>
    <r>
      <rPr>
        <sz val="10"/>
        <rFont val="DejaVu Sans"/>
        <family val="2"/>
      </rPr>
      <t>以下の傾斜路が設けられており、かつ、その有効な幅員が</t>
    </r>
    <r>
      <rPr>
        <sz val="10"/>
        <rFont val="ＭＳ Ｐゴシック"/>
        <family val="3"/>
        <charset val="128"/>
      </rPr>
      <t>1,200</t>
    </r>
    <r>
      <rPr>
        <sz val="10"/>
        <rFont val="DejaVu Sans"/>
        <family val="2"/>
      </rPr>
      <t>㎜以上であること。</t>
    </r>
  </si>
  <si>
    <t>傾斜路と段の併設で対応（③に記述）</t>
  </si>
  <si>
    <t>有効幅員</t>
  </si>
  <si>
    <t>設けた傾斜路有効幅員</t>
  </si>
  <si>
    <t>手すりを設置して適合　 →</t>
  </si>
  <si>
    <r>
      <rPr>
        <sz val="10"/>
        <rFont val="DejaVu Sans"/>
        <family val="2"/>
      </rPr>
      <t>③  段が設けられている場合にあっては、当該段が</t>
    </r>
    <r>
      <rPr>
        <sz val="10"/>
        <rFont val="ＭＳ Ｐゴシック"/>
        <family val="3"/>
        <charset val="128"/>
      </rPr>
      <t>(</t>
    </r>
    <r>
      <rPr>
        <sz val="10"/>
        <rFont val="DejaVu Sans"/>
        <family val="2"/>
      </rPr>
      <t>２</t>
    </r>
    <r>
      <rPr>
        <sz val="10"/>
        <rFont val="ＭＳ Ｐゴシック"/>
        <family val="3"/>
        <charset val="128"/>
      </rPr>
      <t>)</t>
    </r>
    <r>
      <rPr>
        <sz val="10"/>
        <rFont val="DejaVu Sans"/>
        <family val="2"/>
      </rPr>
      <t>イの①から④に掲げる基準※に適合していること。</t>
    </r>
  </si>
  <si>
    <t>傾斜路</t>
  </si>
  <si>
    <t>設けた段の有効幅員</t>
  </si>
  <si>
    <t>段</t>
  </si>
  <si>
    <t>本
書
類
の
作
成
者</t>
  </si>
  <si>
    <t>氏　名</t>
  </si>
  <si>
    <t>作成者は、都道府県知事登録を行っている建築士事務所に所属する建築士に限ります。なお、応募時の共同申請者でなくても差し支えありません。</t>
  </si>
  <si>
    <t>資　格</t>
  </si>
  <si>
    <t>建築士免許の種類</t>
  </si>
  <si>
    <t>登録番号</t>
  </si>
  <si>
    <t>建築士資格の種類と登録番号を明記してください</t>
  </si>
  <si>
    <t>所　属
事務所</t>
  </si>
  <si>
    <t>建築士事務所の名称</t>
  </si>
  <si>
    <t>建築士事務所の名称と所在地、電話番号等を明記してください</t>
  </si>
  <si>
    <t>住所</t>
  </si>
  <si>
    <t>電話</t>
  </si>
  <si>
    <t>以下の欄は、既に登録を受けている建物について、登録の更新の申請に際し、登録申請時から変更がない場合に限り使用してください。</t>
  </si>
  <si>
    <t>登録の更新を受けようとする建物の状況は、　　　　年　　　月　　　日時点で、上記のとおり相違ありません。</t>
  </si>
  <si>
    <t>別記様式第２１号（第１８条第１項関係）</t>
    <rPh sb="0" eb="2">
      <t>ベッキ</t>
    </rPh>
    <rPh sb="2" eb="4">
      <t>ヨウシキ</t>
    </rPh>
    <rPh sb="9" eb="10">
      <t>ダイ</t>
    </rPh>
    <rPh sb="12" eb="13">
      <t>ジョウ</t>
    </rPh>
    <rPh sb="13" eb="14">
      <t>ダイ</t>
    </rPh>
    <rPh sb="15" eb="16">
      <t>コウ</t>
    </rPh>
    <rPh sb="16" eb="18">
      <t>カンケイ</t>
    </rPh>
    <phoneticPr fontId="45"/>
  </si>
  <si>
    <r>
      <t>既存の建物の改良（用途の変更を伴うものを含む。）により整備されるサービス付き高齢者向け住宅に係る法第５条第１項の登録が行われる場合において、建築材料又は構造方法により、法第</t>
    </r>
    <r>
      <rPr>
        <sz val="7"/>
        <rFont val="ＭＳ Ｐゴシック"/>
        <family val="3"/>
        <charset val="128"/>
      </rPr>
      <t>54</t>
    </r>
    <r>
      <rPr>
        <sz val="7"/>
        <rFont val="DejaVu Sans"/>
        <family val="2"/>
      </rPr>
      <t>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
  </si>
  <si>
    <t>別紙2①</t>
    <rPh sb="0" eb="2">
      <t>ベッシ</t>
    </rPh>
    <phoneticPr fontId="45"/>
  </si>
  <si>
    <t>主たる廊下の幅は、七十八センチメートル以上
（柱の存する部分にあっては、七十五センチメートル以上）</t>
    <phoneticPr fontId="45"/>
  </si>
  <si>
    <t>五　住戸内の階段の各部の寸法は、次の各式に適合するもの
　であること。</t>
    <phoneticPr fontId="45"/>
  </si>
  <si>
    <t>六　主たる共用の階段の各部の寸法は、次の各式に適合する
　ものであること。</t>
    <phoneticPr fontId="45"/>
  </si>
  <si>
    <t>立ち座りのためのものが設けられていること。</t>
    <phoneticPr fontId="45"/>
  </si>
  <si>
    <t>上がりかまち部の昇降や靴の着脱のためのものが設置できるようになっていること。</t>
    <phoneticPr fontId="45"/>
  </si>
  <si>
    <t>衣服の着脱のためのものが設置できるようになっていること。</t>
    <phoneticPr fontId="45"/>
  </si>
  <si>
    <t>昇降を要する段差がなく、靴の履き替えも必要としないため該当しない</t>
    <phoneticPr fontId="45"/>
  </si>
  <si>
    <r>
      <rPr>
        <sz val="10"/>
        <rFont val="ＭＳ ゴシック"/>
        <family val="3"/>
        <charset val="128"/>
      </rPr>
      <t>ハ</t>
    </r>
    <r>
      <rPr>
        <sz val="10"/>
        <rFont val="Arial"/>
        <family val="2"/>
      </rPr>
      <t xml:space="preserve">  </t>
    </r>
    <r>
      <rPr>
        <sz val="10"/>
        <rFont val="ＭＳ ゴシック"/>
        <family val="3"/>
        <charset val="128"/>
      </rPr>
      <t>転落防止のための手すりの手すり子で床面（階段にあっては踏面の先端）及び腰壁等又は窓台等（腰壁等又は窓台等の高さが</t>
    </r>
    <r>
      <rPr>
        <sz val="10"/>
        <rFont val="ＭＳ Ｐゴシック"/>
        <family val="3"/>
        <charset val="128"/>
      </rPr>
      <t>650</t>
    </r>
    <r>
      <rPr>
        <sz val="10"/>
        <rFont val="ＭＳ ゴシック"/>
        <family val="3"/>
        <charset val="128"/>
      </rPr>
      <t>㎜未満の場合に限る。）からの高さが</t>
    </r>
    <r>
      <rPr>
        <sz val="10"/>
        <rFont val="ＭＳ Ｐゴシック"/>
        <family val="3"/>
        <charset val="128"/>
      </rPr>
      <t>800</t>
    </r>
    <r>
      <rPr>
        <sz val="10"/>
        <rFont val="ＭＳ ゴシック"/>
        <family val="3"/>
        <charset val="128"/>
      </rPr>
      <t>㎜以内の部分に存するものの相互の間隔が、内法寸法で</t>
    </r>
    <r>
      <rPr>
        <sz val="10"/>
        <rFont val="ＭＳ Ｐゴシック"/>
        <family val="3"/>
        <charset val="128"/>
      </rPr>
      <t>110</t>
    </r>
    <r>
      <rPr>
        <sz val="10"/>
        <rFont val="ＭＳ ゴシック"/>
        <family val="3"/>
        <charset val="128"/>
      </rPr>
      <t>㎜以下であること。</t>
    </r>
    <phoneticPr fontId="45"/>
  </si>
  <si>
    <r>
      <rPr>
        <sz val="10"/>
        <rFont val="ＭＳ ゴシック"/>
        <family val="3"/>
        <charset val="128"/>
      </rPr>
      <t>日常生活空間のうち、便所が特定寝室の存する階にあること。　　　</t>
    </r>
    <r>
      <rPr>
        <sz val="9"/>
        <rFont val="ＭＳ ゴシック"/>
        <family val="3"/>
        <charset val="128"/>
      </rPr>
      <t>※専用住戸内部</t>
    </r>
    <phoneticPr fontId="45"/>
  </si>
  <si>
    <t>イ　日常生活空間の便所が次のいずれかに掲げる基準に適合し、かつ、当該便所の便器が腰掛け式であること。</t>
    <phoneticPr fontId="45"/>
  </si>
  <si>
    <r>
      <rPr>
        <sz val="10"/>
        <rFont val="DejaVu Sans"/>
        <family val="2"/>
      </rPr>
      <t>①</t>
    </r>
    <r>
      <rPr>
        <sz val="10"/>
        <rFont val="ＭＳ ゴシック"/>
        <family val="3"/>
        <charset val="128"/>
      </rPr>
      <t>　長辺（軽微な改造により確保できる部分の長さを含む。）が内法寸法で</t>
    </r>
    <r>
      <rPr>
        <sz val="10"/>
        <rFont val="ＭＳ Ｐゴシック"/>
        <family val="3"/>
        <charset val="128"/>
      </rPr>
      <t>1,300</t>
    </r>
    <r>
      <rPr>
        <sz val="10"/>
        <rFont val="ＭＳ ゴシック"/>
        <family val="3"/>
        <charset val="128"/>
      </rPr>
      <t>㎜以上であること。</t>
    </r>
    <phoneticPr fontId="45"/>
  </si>
  <si>
    <r>
      <rPr>
        <sz val="10"/>
        <rFont val="DejaVu Sans"/>
        <family val="2"/>
      </rPr>
      <t>②</t>
    </r>
    <r>
      <rPr>
        <sz val="10"/>
        <rFont val="ＭＳ ゴシック"/>
        <family val="3"/>
        <charset val="128"/>
      </rPr>
      <t>　便器の前方又は側方について、便器と壁の距離（ドアの開放により確保できる部分又は軽微な改造により確保できる部分の長さを含む。）が</t>
    </r>
    <r>
      <rPr>
        <sz val="10"/>
        <rFont val="ＭＳ Ｐゴシック"/>
        <family val="3"/>
        <charset val="128"/>
      </rPr>
      <t>500</t>
    </r>
    <r>
      <rPr>
        <sz val="10"/>
        <rFont val="ＭＳ ゴシック"/>
        <family val="3"/>
        <charset val="128"/>
      </rPr>
      <t>㎜以上であること。</t>
    </r>
    <phoneticPr fontId="45"/>
  </si>
  <si>
    <r>
      <rPr>
        <sz val="10"/>
        <rFont val="ＭＳ ゴシック"/>
        <family val="3"/>
        <charset val="128"/>
      </rPr>
      <t>ロ　特定寝室の面積が内法寸法で</t>
    </r>
    <r>
      <rPr>
        <sz val="10"/>
        <rFont val="ＭＳ Ｐゴシック"/>
        <family val="3"/>
        <charset val="128"/>
      </rPr>
      <t>9</t>
    </r>
    <r>
      <rPr>
        <sz val="10"/>
        <rFont val="Segoe UI Symbol"/>
        <family val="2"/>
      </rPr>
      <t>㎡</t>
    </r>
    <r>
      <rPr>
        <sz val="10"/>
        <rFont val="ＭＳ ゴシック"/>
        <family val="3"/>
        <charset val="128"/>
      </rPr>
      <t>以上であること。</t>
    </r>
    <phoneticPr fontId="45"/>
  </si>
  <si>
    <t>住戸から建物出入口、共用施設、他住戸その他の日常的に利用する空間に至る少なくとも一の経路上に存する共用廊下が、次に掲げる基準に適合していること。</t>
    <phoneticPr fontId="45"/>
  </si>
  <si>
    <r>
      <rPr>
        <sz val="10"/>
        <rFont val="ＭＳ ゴシック"/>
        <family val="3"/>
        <charset val="128"/>
      </rPr>
      <t>イ</t>
    </r>
    <r>
      <rPr>
        <sz val="10"/>
        <rFont val="Arial"/>
        <family val="2"/>
      </rPr>
      <t xml:space="preserve">  </t>
    </r>
    <r>
      <rPr>
        <sz val="10"/>
        <rFont val="ＭＳ ゴシック"/>
        <family val="3"/>
        <charset val="128"/>
      </rPr>
      <t>共用廊下の床が、段差のない構造であること。</t>
    </r>
    <phoneticPr fontId="45"/>
  </si>
  <si>
    <r>
      <rPr>
        <sz val="10"/>
        <rFont val="ＭＳ ゴシック"/>
        <family val="3"/>
        <charset val="128"/>
      </rPr>
      <t>ロ</t>
    </r>
    <r>
      <rPr>
        <sz val="10"/>
        <rFont val="Arial"/>
        <family val="2"/>
      </rPr>
      <t xml:space="preserve">  </t>
    </r>
    <r>
      <rPr>
        <sz val="10"/>
        <rFont val="ＭＳ ゴシック"/>
        <family val="3"/>
        <charset val="128"/>
      </rPr>
      <t>共用廊下の床に高低差が生じる場合にあっては、次に掲げる基準に適合していること。</t>
    </r>
    <phoneticPr fontId="45"/>
  </si>
  <si>
    <r>
      <rPr>
        <sz val="10"/>
        <rFont val="DejaVu Sans"/>
        <family val="2"/>
      </rPr>
      <t>①</t>
    </r>
    <r>
      <rPr>
        <sz val="10"/>
        <rFont val="Arial"/>
        <family val="2"/>
      </rPr>
      <t xml:space="preserve">  </t>
    </r>
    <r>
      <rPr>
        <sz val="10"/>
        <rFont val="ＭＳ ゴシック"/>
        <family val="3"/>
        <charset val="128"/>
      </rPr>
      <t>勾配が</t>
    </r>
    <r>
      <rPr>
        <sz val="10"/>
        <rFont val="ＭＳ Ｐゴシック"/>
        <family val="3"/>
        <charset val="128"/>
      </rPr>
      <t>1/12</t>
    </r>
    <r>
      <rPr>
        <sz val="10"/>
        <rFont val="ＭＳ ゴシック"/>
        <family val="3"/>
        <charset val="128"/>
      </rPr>
      <t>以下（高低差が</t>
    </r>
    <r>
      <rPr>
        <sz val="10"/>
        <rFont val="ＭＳ Ｐゴシック"/>
        <family val="3"/>
        <charset val="128"/>
      </rPr>
      <t>80</t>
    </r>
    <r>
      <rPr>
        <sz val="10"/>
        <rFont val="ＭＳ ゴシック"/>
        <family val="3"/>
        <charset val="128"/>
      </rPr>
      <t>㎜以下の場合にあっては</t>
    </r>
    <r>
      <rPr>
        <sz val="10"/>
        <rFont val="ＭＳ Ｐゴシック"/>
        <family val="3"/>
        <charset val="128"/>
      </rPr>
      <t>1/8</t>
    </r>
    <r>
      <rPr>
        <sz val="10"/>
        <rFont val="ＭＳ ゴシック"/>
        <family val="3"/>
        <charset val="128"/>
      </rPr>
      <t>以下）の傾斜路が設けられているか、又は、当該傾斜路及び段が併設されていること。</t>
    </r>
    <phoneticPr fontId="45"/>
  </si>
  <si>
    <r>
      <rPr>
        <sz val="10"/>
        <rFont val="DejaVu Sans"/>
        <family val="2"/>
      </rPr>
      <t>②</t>
    </r>
    <r>
      <rPr>
        <sz val="10"/>
        <rFont val="Arial"/>
        <family val="2"/>
      </rPr>
      <t xml:space="preserve">  </t>
    </r>
    <r>
      <rPr>
        <sz val="10"/>
        <rFont val="ＭＳ ゴシック"/>
        <family val="3"/>
        <charset val="128"/>
      </rPr>
      <t>段が設けられている場合にあっては、当該段が</t>
    </r>
    <r>
      <rPr>
        <sz val="10"/>
        <rFont val="ＭＳ Ｐゴシック"/>
        <family val="3"/>
        <charset val="128"/>
      </rPr>
      <t>(</t>
    </r>
    <r>
      <rPr>
        <sz val="10"/>
        <rFont val="ＭＳ ゴシック"/>
        <family val="3"/>
        <charset val="128"/>
      </rPr>
      <t>２</t>
    </r>
    <r>
      <rPr>
        <sz val="10"/>
        <rFont val="ＭＳ Ｐゴシック"/>
        <family val="3"/>
        <charset val="128"/>
      </rPr>
      <t>)</t>
    </r>
    <r>
      <rPr>
        <sz val="10"/>
        <rFont val="ＭＳ ゴシック"/>
        <family val="3"/>
        <charset val="128"/>
      </rPr>
      <t>イの①から④までに掲げる基準※に適合していること。</t>
    </r>
    <phoneticPr fontId="45"/>
  </si>
  <si>
    <r>
      <rPr>
        <sz val="10"/>
        <rFont val="DejaVu Sans"/>
        <family val="2"/>
      </rPr>
      <t>①</t>
    </r>
    <r>
      <rPr>
        <sz val="10"/>
        <rFont val="Arial"/>
        <family val="2"/>
      </rPr>
      <t xml:space="preserve"> </t>
    </r>
    <r>
      <rPr>
        <sz val="10"/>
        <rFont val="ＭＳ ゴシック"/>
        <family val="3"/>
        <charset val="128"/>
      </rPr>
      <t>踏面が</t>
    </r>
    <r>
      <rPr>
        <sz val="10"/>
        <rFont val="ＭＳ Ｐゴシック"/>
        <family val="3"/>
        <charset val="128"/>
      </rPr>
      <t>240mm</t>
    </r>
    <r>
      <rPr>
        <sz val="10"/>
        <rFont val="ＭＳ ゴシック"/>
        <family val="3"/>
        <charset val="128"/>
      </rPr>
      <t>以上であり、かつ、けあげの寸法の２倍と踏面の寸法の和が</t>
    </r>
    <r>
      <rPr>
        <sz val="10"/>
        <rFont val="ＭＳ Ｐゴシック"/>
        <family val="3"/>
        <charset val="128"/>
      </rPr>
      <t>550mm</t>
    </r>
    <r>
      <rPr>
        <sz val="10"/>
        <rFont val="ＭＳ ゴシック"/>
        <family val="3"/>
        <charset val="128"/>
      </rPr>
      <t>以上</t>
    </r>
    <r>
      <rPr>
        <sz val="10"/>
        <rFont val="ＭＳ Ｐゴシック"/>
        <family val="3"/>
        <charset val="128"/>
      </rPr>
      <t>650mm</t>
    </r>
    <r>
      <rPr>
        <sz val="10"/>
        <rFont val="ＭＳ ゴシック"/>
        <family val="3"/>
        <charset val="128"/>
      </rPr>
      <t>以下であること。</t>
    </r>
    <phoneticPr fontId="45"/>
  </si>
  <si>
    <r>
      <rPr>
        <sz val="10"/>
        <rFont val="DejaVu Sans"/>
        <family val="2"/>
      </rPr>
      <t>②</t>
    </r>
    <r>
      <rPr>
        <sz val="10"/>
        <rFont val="Arial"/>
        <family val="2"/>
      </rPr>
      <t xml:space="preserve"> </t>
    </r>
    <r>
      <rPr>
        <sz val="10"/>
        <rFont val="ＭＳ ゴシック"/>
        <family val="3"/>
        <charset val="128"/>
      </rPr>
      <t>蹴込みが</t>
    </r>
    <r>
      <rPr>
        <sz val="10"/>
        <rFont val="ＭＳ Ｐゴシック"/>
        <family val="3"/>
        <charset val="128"/>
      </rPr>
      <t>30mm</t>
    </r>
    <r>
      <rPr>
        <sz val="10"/>
        <rFont val="ＭＳ ゴシック"/>
        <family val="3"/>
        <charset val="128"/>
      </rPr>
      <t>以下であること。</t>
    </r>
    <phoneticPr fontId="45"/>
  </si>
  <si>
    <r>
      <rPr>
        <sz val="10"/>
        <rFont val="DejaVu Sans"/>
        <family val="2"/>
      </rPr>
      <t>③</t>
    </r>
    <r>
      <rPr>
        <sz val="10"/>
        <rFont val="Arial"/>
        <family val="2"/>
      </rPr>
      <t xml:space="preserve"> </t>
    </r>
    <r>
      <rPr>
        <sz val="10"/>
        <rFont val="ＭＳ ゴシック"/>
        <family val="3"/>
        <charset val="128"/>
      </rPr>
      <t>最上段の通路等への食い込み部分及び最下段の通路等への突出部分が設けられていないこと。</t>
    </r>
    <phoneticPr fontId="45"/>
  </si>
  <si>
    <r>
      <rPr>
        <sz val="10"/>
        <rFont val="DejaVu Sans"/>
        <family val="2"/>
      </rPr>
      <t>④</t>
    </r>
    <r>
      <rPr>
        <sz val="10"/>
        <rFont val="Arial"/>
        <family val="2"/>
      </rPr>
      <t xml:space="preserve"> </t>
    </r>
    <r>
      <rPr>
        <sz val="10"/>
        <rFont val="ＭＳ ゴシック"/>
        <family val="3"/>
        <charset val="128"/>
      </rPr>
      <t>手すりが、少なくとも片側に、かつ、踏面の先端からの高さが</t>
    </r>
    <r>
      <rPr>
        <sz val="10"/>
        <rFont val="ＭＳ Ｐゴシック"/>
        <family val="3"/>
        <charset val="128"/>
      </rPr>
      <t>700</t>
    </r>
    <r>
      <rPr>
        <sz val="10"/>
        <rFont val="ＭＳ ゴシック"/>
        <family val="3"/>
        <charset val="128"/>
      </rPr>
      <t>㎜から</t>
    </r>
    <r>
      <rPr>
        <sz val="10"/>
        <rFont val="ＭＳ Ｐゴシック"/>
        <family val="3"/>
        <charset val="128"/>
      </rPr>
      <t>900</t>
    </r>
    <r>
      <rPr>
        <sz val="10"/>
        <rFont val="ＭＳ ゴシック"/>
        <family val="3"/>
        <charset val="128"/>
      </rPr>
      <t>㎜の位置に設けられていること。</t>
    </r>
    <phoneticPr fontId="45"/>
  </si>
  <si>
    <r>
      <rPr>
        <sz val="10"/>
        <rFont val="ＭＳ ゴシック"/>
        <family val="3"/>
        <charset val="128"/>
      </rPr>
      <t>ハ</t>
    </r>
    <r>
      <rPr>
        <sz val="10"/>
        <rFont val="Arial"/>
        <family val="2"/>
      </rPr>
      <t xml:space="preserve">  </t>
    </r>
    <r>
      <rPr>
        <sz val="10"/>
        <rFont val="ＭＳ ゴシック"/>
        <family val="3"/>
        <charset val="128"/>
      </rPr>
      <t>手すりが共用廊下（次の①及び②に掲げる部分を除く。）の少なくとも片側に、かつ、床面からの高さが</t>
    </r>
    <r>
      <rPr>
        <sz val="10"/>
        <rFont val="ＭＳ Ｐゴシック"/>
        <family val="3"/>
        <charset val="128"/>
      </rPr>
      <t>700</t>
    </r>
    <r>
      <rPr>
        <sz val="10"/>
        <rFont val="ＭＳ ゴシック"/>
        <family val="3"/>
        <charset val="128"/>
      </rPr>
      <t>㎜から</t>
    </r>
    <r>
      <rPr>
        <sz val="10"/>
        <rFont val="ＭＳ Ｐゴシック"/>
        <family val="3"/>
        <charset val="128"/>
      </rPr>
      <t>900</t>
    </r>
    <r>
      <rPr>
        <sz val="10"/>
        <rFont val="ＭＳ ゴシック"/>
        <family val="3"/>
        <charset val="128"/>
      </rPr>
      <t>㎜の位置に設けられていること。</t>
    </r>
    <phoneticPr fontId="45"/>
  </si>
  <si>
    <r>
      <rPr>
        <sz val="10"/>
        <rFont val="DejaVu Sans"/>
        <family val="2"/>
      </rPr>
      <t>①</t>
    </r>
    <r>
      <rPr>
        <sz val="10"/>
        <rFont val="Arial"/>
        <family val="2"/>
      </rPr>
      <t xml:space="preserve">  </t>
    </r>
    <r>
      <rPr>
        <sz val="10"/>
        <rFont val="ＭＳ ゴシック"/>
        <family val="3"/>
        <charset val="128"/>
      </rPr>
      <t>住戸その他の室の出入口、交差する動線がある部分その他やむを得ず手すりを設けることのできない部分</t>
    </r>
    <phoneticPr fontId="45"/>
  </si>
  <si>
    <r>
      <rPr>
        <sz val="10"/>
        <rFont val="DejaVu Sans"/>
        <family val="2"/>
      </rPr>
      <t>②</t>
    </r>
    <r>
      <rPr>
        <sz val="10"/>
        <rFont val="Arial"/>
        <family val="2"/>
      </rPr>
      <t xml:space="preserve">  </t>
    </r>
    <r>
      <rPr>
        <sz val="10"/>
        <rFont val="ＭＳ ゴシック"/>
        <family val="3"/>
        <charset val="128"/>
      </rPr>
      <t>エントランスホールその他手すりに沿って通行することが動線を著しく延長させる部分</t>
    </r>
    <phoneticPr fontId="45"/>
  </si>
  <si>
    <r>
      <rPr>
        <sz val="10"/>
        <rFont val="ＭＳ ゴシック"/>
        <family val="3"/>
        <charset val="128"/>
      </rPr>
      <t>ニ</t>
    </r>
    <r>
      <rPr>
        <sz val="10"/>
        <rFont val="Arial"/>
        <family val="2"/>
      </rPr>
      <t xml:space="preserve">  </t>
    </r>
    <r>
      <rPr>
        <sz val="10"/>
        <rFont val="ＭＳ ゴシック"/>
        <family val="3"/>
        <charset val="128"/>
      </rPr>
      <t>直接外部に開放されている共用廊下（１階に存するものを除く。）にあっては、次に掲げる基準に適合していること。</t>
    </r>
    <phoneticPr fontId="45"/>
  </si>
  <si>
    <r>
      <rPr>
        <sz val="10"/>
        <rFont val="DejaVu Sans"/>
        <family val="2"/>
      </rPr>
      <t>①</t>
    </r>
    <r>
      <rPr>
        <sz val="10"/>
        <rFont val="Arial"/>
        <family val="2"/>
      </rPr>
      <t xml:space="preserve">  </t>
    </r>
    <r>
      <rPr>
        <sz val="10"/>
        <rFont val="ＭＳ ゴシック"/>
        <family val="3"/>
        <charset val="128"/>
      </rPr>
      <t>転落防止のための手すりが、腰壁等の高さが</t>
    </r>
    <r>
      <rPr>
        <sz val="10"/>
        <rFont val="ＭＳ Ｐゴシック"/>
        <family val="3"/>
        <charset val="128"/>
      </rPr>
      <t>650</t>
    </r>
    <r>
      <rPr>
        <sz val="10"/>
        <rFont val="ＭＳ ゴシック"/>
        <family val="3"/>
        <charset val="128"/>
      </rPr>
      <t>㎜以上</t>
    </r>
    <r>
      <rPr>
        <sz val="10"/>
        <rFont val="ＭＳ Ｐゴシック"/>
        <family val="3"/>
        <charset val="128"/>
      </rPr>
      <t>1,100</t>
    </r>
    <r>
      <rPr>
        <sz val="10"/>
        <rFont val="ＭＳ ゴシック"/>
        <family val="3"/>
        <charset val="128"/>
      </rPr>
      <t>㎜未満の場合にあっては床面から</t>
    </r>
    <r>
      <rPr>
        <sz val="10"/>
        <rFont val="ＭＳ Ｐゴシック"/>
        <family val="3"/>
        <charset val="128"/>
      </rPr>
      <t>1,100</t>
    </r>
    <r>
      <rPr>
        <sz val="10"/>
        <rFont val="ＭＳ ゴシック"/>
        <family val="3"/>
        <charset val="128"/>
      </rPr>
      <t>㎜以上の高さに、腰壁等の高さが</t>
    </r>
    <r>
      <rPr>
        <sz val="10"/>
        <rFont val="ＭＳ Ｐゴシック"/>
        <family val="3"/>
        <charset val="128"/>
      </rPr>
      <t>650</t>
    </r>
    <r>
      <rPr>
        <sz val="10"/>
        <rFont val="ＭＳ ゴシック"/>
        <family val="3"/>
        <charset val="128"/>
      </rPr>
      <t>㎜未満の場合にあっては腰壁等から</t>
    </r>
    <r>
      <rPr>
        <sz val="10"/>
        <rFont val="ＭＳ Ｐゴシック"/>
        <family val="3"/>
        <charset val="128"/>
      </rPr>
      <t>1,100</t>
    </r>
    <r>
      <rPr>
        <sz val="10"/>
        <rFont val="ＭＳ ゴシック"/>
        <family val="3"/>
        <charset val="128"/>
      </rPr>
      <t>㎜以上の高さに設けられていること。</t>
    </r>
    <phoneticPr fontId="45"/>
  </si>
  <si>
    <r>
      <rPr>
        <sz val="10"/>
        <rFont val="DejaVu Sans"/>
        <family val="2"/>
      </rPr>
      <t>②</t>
    </r>
    <r>
      <rPr>
        <sz val="10"/>
        <rFont val="Arial"/>
        <family val="2"/>
      </rPr>
      <t xml:space="preserve">  </t>
    </r>
    <r>
      <rPr>
        <sz val="10"/>
        <rFont val="ＭＳ ゴシック"/>
        <family val="3"/>
        <charset val="128"/>
      </rPr>
      <t>転落防止のための手すりの手すり子で床面及び腰壁等（腰壁等の高さが</t>
    </r>
    <r>
      <rPr>
        <sz val="10"/>
        <rFont val="ＭＳ Ｐゴシック"/>
        <family val="3"/>
        <charset val="128"/>
      </rPr>
      <t>650</t>
    </r>
    <r>
      <rPr>
        <sz val="10"/>
        <rFont val="ＭＳ ゴシック"/>
        <family val="3"/>
        <charset val="128"/>
      </rPr>
      <t>㎜未満の場合に限る。）からの高さが</t>
    </r>
    <r>
      <rPr>
        <sz val="10"/>
        <rFont val="ＭＳ Ｐゴシック"/>
        <family val="3"/>
        <charset val="128"/>
      </rPr>
      <t>800</t>
    </r>
    <r>
      <rPr>
        <sz val="10"/>
        <rFont val="ＭＳ ゴシック"/>
        <family val="3"/>
        <charset val="128"/>
      </rPr>
      <t>㎜以内の部分に存するものの相互の間隔が、内法寸法で</t>
    </r>
    <r>
      <rPr>
        <sz val="10"/>
        <rFont val="ＭＳ Ｐゴシック"/>
        <family val="3"/>
        <charset val="128"/>
      </rPr>
      <t>110</t>
    </r>
    <r>
      <rPr>
        <sz val="10"/>
        <rFont val="ＭＳ ゴシック"/>
        <family val="3"/>
        <charset val="128"/>
      </rPr>
      <t>㎜以下であること。</t>
    </r>
    <phoneticPr fontId="45"/>
  </si>
  <si>
    <t>次に掲げる基準に適合していること。</t>
    <phoneticPr fontId="45"/>
  </si>
  <si>
    <r>
      <rPr>
        <sz val="10"/>
        <rFont val="ＭＳ ゴシック"/>
        <family val="3"/>
        <charset val="128"/>
      </rPr>
      <t>イ</t>
    </r>
    <r>
      <rPr>
        <sz val="10"/>
        <rFont val="Arial"/>
        <family val="2"/>
      </rPr>
      <t xml:space="preserve">  </t>
    </r>
    <r>
      <rPr>
        <sz val="10"/>
        <rFont val="ＭＳ ゴシック"/>
        <family val="3"/>
        <charset val="128"/>
      </rPr>
      <t>次の①から④まで（住戸のある階においてエレベーターを利用できる場合にあっては、③及び④）に掲げる基準に適合していること。</t>
    </r>
    <phoneticPr fontId="45"/>
  </si>
  <si>
    <r>
      <rPr>
        <sz val="10"/>
        <rFont val="ＭＳ ゴシック"/>
        <family val="3"/>
        <charset val="128"/>
      </rPr>
      <t>ロ</t>
    </r>
    <r>
      <rPr>
        <sz val="10"/>
        <rFont val="Arial"/>
        <family val="2"/>
      </rPr>
      <t xml:space="preserve">  </t>
    </r>
    <r>
      <rPr>
        <sz val="10"/>
        <rFont val="ＭＳ ゴシック"/>
        <family val="3"/>
        <charset val="128"/>
      </rPr>
      <t>直接外部に開放されている主たる共用の階段にあっては、次に掲げる基準に適合していること。ただし、高さ１ｍ以下の階段の部分については、この限りでない。</t>
    </r>
    <phoneticPr fontId="45"/>
  </si>
  <si>
    <r>
      <rPr>
        <sz val="10"/>
        <rFont val="DejaVu Sans"/>
        <family val="2"/>
      </rPr>
      <t>①</t>
    </r>
    <r>
      <rPr>
        <sz val="10"/>
        <rFont val="Arial"/>
        <family val="2"/>
      </rPr>
      <t xml:space="preserve">  </t>
    </r>
    <r>
      <rPr>
        <sz val="10"/>
        <rFont val="ＭＳ ゴシック"/>
        <family val="3"/>
        <charset val="128"/>
      </rPr>
      <t>転落防止のための手すりが、腰壁等の高さが</t>
    </r>
    <r>
      <rPr>
        <sz val="10"/>
        <rFont val="ＭＳ Ｐゴシック"/>
        <family val="3"/>
        <charset val="128"/>
      </rPr>
      <t>650</t>
    </r>
    <r>
      <rPr>
        <sz val="10"/>
        <rFont val="ＭＳ ゴシック"/>
        <family val="3"/>
        <charset val="128"/>
      </rPr>
      <t>㎜以上</t>
    </r>
    <r>
      <rPr>
        <sz val="10"/>
        <rFont val="ＭＳ Ｐゴシック"/>
        <family val="3"/>
        <charset val="128"/>
      </rPr>
      <t>1,100</t>
    </r>
    <r>
      <rPr>
        <sz val="10"/>
        <rFont val="ＭＳ ゴシック"/>
        <family val="3"/>
        <charset val="128"/>
      </rPr>
      <t>㎜未満の場合にあっては踏面の先端から</t>
    </r>
    <r>
      <rPr>
        <sz val="10"/>
        <rFont val="ＭＳ Ｐゴシック"/>
        <family val="3"/>
        <charset val="128"/>
      </rPr>
      <t>1,100</t>
    </r>
    <r>
      <rPr>
        <sz val="10"/>
        <rFont val="ＭＳ ゴシック"/>
        <family val="3"/>
        <charset val="128"/>
      </rPr>
      <t>㎜以上の高さに、腰壁等の高さが</t>
    </r>
    <r>
      <rPr>
        <sz val="10"/>
        <rFont val="ＭＳ Ｐゴシック"/>
        <family val="3"/>
        <charset val="128"/>
      </rPr>
      <t>650</t>
    </r>
    <r>
      <rPr>
        <sz val="10"/>
        <rFont val="ＭＳ ゴシック"/>
        <family val="3"/>
        <charset val="128"/>
      </rPr>
      <t>㎜未満の場合にあっては腰壁等から</t>
    </r>
    <r>
      <rPr>
        <sz val="10"/>
        <rFont val="ＭＳ Ｐゴシック"/>
        <family val="3"/>
        <charset val="128"/>
      </rPr>
      <t>1,100</t>
    </r>
    <r>
      <rPr>
        <sz val="10"/>
        <rFont val="ＭＳ ゴシック"/>
        <family val="3"/>
        <charset val="128"/>
      </rPr>
      <t>㎜以上の高さに設けられていること。</t>
    </r>
    <phoneticPr fontId="45"/>
  </si>
  <si>
    <r>
      <rPr>
        <sz val="10"/>
        <rFont val="DejaVu Sans"/>
        <family val="2"/>
      </rPr>
      <t>②</t>
    </r>
    <r>
      <rPr>
        <sz val="10"/>
        <rFont val="Arial"/>
        <family val="2"/>
      </rPr>
      <t xml:space="preserve">  </t>
    </r>
    <r>
      <rPr>
        <sz val="10"/>
        <rFont val="ＭＳ ゴシック"/>
        <family val="3"/>
        <charset val="128"/>
      </rPr>
      <t>転落防止のための手すりの手すり子で踏面の先端及び腰壁等（腰壁等の高さが</t>
    </r>
    <r>
      <rPr>
        <sz val="10"/>
        <rFont val="ＭＳ Ｐゴシック"/>
        <family val="3"/>
        <charset val="128"/>
      </rPr>
      <t>650</t>
    </r>
    <r>
      <rPr>
        <sz val="10"/>
        <rFont val="ＭＳ ゴシック"/>
        <family val="3"/>
        <charset val="128"/>
      </rPr>
      <t>㎜未満の場合に限る。）からの高さが</t>
    </r>
    <r>
      <rPr>
        <sz val="10"/>
        <rFont val="ＭＳ Ｐゴシック"/>
        <family val="3"/>
        <charset val="128"/>
      </rPr>
      <t>800</t>
    </r>
    <r>
      <rPr>
        <sz val="10"/>
        <rFont val="ＭＳ ゴシック"/>
        <family val="3"/>
        <charset val="128"/>
      </rPr>
      <t>㎜以内の部分に存するものの相互の間隔が、内法寸法で</t>
    </r>
    <r>
      <rPr>
        <sz val="10"/>
        <rFont val="ＭＳ Ｐゴシック"/>
        <family val="3"/>
        <charset val="128"/>
      </rPr>
      <t>110</t>
    </r>
    <r>
      <rPr>
        <sz val="10"/>
        <rFont val="ＭＳ ゴシック"/>
        <family val="3"/>
        <charset val="128"/>
      </rPr>
      <t>㎜以下であること。</t>
    </r>
    <phoneticPr fontId="45"/>
  </si>
  <si>
    <r>
      <rPr>
        <sz val="10"/>
        <rFont val="ＭＳ ゴシック"/>
        <family val="3"/>
        <charset val="128"/>
      </rPr>
      <t>ハ</t>
    </r>
    <r>
      <rPr>
        <sz val="10"/>
        <rFont val="Arial"/>
        <family val="2"/>
      </rPr>
      <t xml:space="preserve"> </t>
    </r>
    <r>
      <rPr>
        <sz val="10"/>
        <rFont val="ＭＳ ゴシック"/>
        <family val="3"/>
        <charset val="128"/>
      </rPr>
      <t>住戸のある階においてエレベーターを利用できない場合にあっては、当該階から建物出入口のある階又はエレベーター停止階に至る主たる共用の階段の有効幅員が</t>
    </r>
    <r>
      <rPr>
        <sz val="10"/>
        <rFont val="Arial"/>
        <family val="2"/>
      </rPr>
      <t xml:space="preserve"> </t>
    </r>
    <r>
      <rPr>
        <sz val="10"/>
        <rFont val="ＭＳ Ｐゴシック"/>
        <family val="3"/>
        <charset val="128"/>
      </rPr>
      <t xml:space="preserve">900 </t>
    </r>
    <r>
      <rPr>
        <sz val="10"/>
        <rFont val="ＭＳ ゴシック"/>
        <family val="3"/>
        <charset val="128"/>
      </rPr>
      <t>㎜以上であること。</t>
    </r>
    <phoneticPr fontId="45"/>
  </si>
  <si>
    <r>
      <rPr>
        <sz val="10"/>
        <rFont val="ＭＳ ゴシック"/>
        <family val="3"/>
        <charset val="128"/>
      </rPr>
      <t>イ</t>
    </r>
    <r>
      <rPr>
        <sz val="10"/>
        <rFont val="Arial"/>
        <family val="2"/>
      </rPr>
      <t xml:space="preserve">  </t>
    </r>
    <r>
      <rPr>
        <sz val="10"/>
        <rFont val="ＭＳ ゴシック"/>
        <family val="3"/>
        <charset val="128"/>
      </rPr>
      <t>エレベーター及びエレベーターホールの寸法が、次に掲げる基準に適合していること。</t>
    </r>
    <phoneticPr fontId="45"/>
  </si>
  <si>
    <r>
      <rPr>
        <sz val="10"/>
        <rFont val="DejaVu Sans"/>
        <family val="2"/>
      </rPr>
      <t>①</t>
    </r>
    <r>
      <rPr>
        <sz val="10"/>
        <rFont val="Arial"/>
        <family val="2"/>
      </rPr>
      <t xml:space="preserve">  </t>
    </r>
    <r>
      <rPr>
        <sz val="10"/>
        <rFont val="ＭＳ ゴシック"/>
        <family val="3"/>
        <charset val="128"/>
      </rPr>
      <t>エレベーターの出入口の有効な幅員が</t>
    </r>
    <r>
      <rPr>
        <sz val="10"/>
        <rFont val="ＭＳ Ｐゴシック"/>
        <family val="3"/>
        <charset val="128"/>
      </rPr>
      <t>800</t>
    </r>
    <r>
      <rPr>
        <sz val="10"/>
        <rFont val="ＭＳ ゴシック"/>
        <family val="3"/>
        <charset val="128"/>
      </rPr>
      <t>㎜以上であること。</t>
    </r>
    <phoneticPr fontId="45"/>
  </si>
  <si>
    <r>
      <rPr>
        <sz val="10"/>
        <rFont val="ＭＳ ゴシック"/>
        <family val="3"/>
        <charset val="128"/>
      </rPr>
      <t>イ</t>
    </r>
    <r>
      <rPr>
        <sz val="10"/>
        <rFont val="Arial"/>
        <family val="2"/>
      </rPr>
      <t xml:space="preserve">  </t>
    </r>
    <r>
      <rPr>
        <sz val="10"/>
        <rFont val="ＭＳ ゴシック"/>
        <family val="3"/>
        <charset val="128"/>
      </rPr>
      <t>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r>
    <phoneticPr fontId="45"/>
  </si>
  <si>
    <r>
      <rPr>
        <sz val="10"/>
        <rFont val="DejaVu Sans"/>
        <family val="2"/>
      </rPr>
      <t>①</t>
    </r>
    <r>
      <rPr>
        <sz val="10"/>
        <rFont val="Arial"/>
        <family val="2"/>
      </rPr>
      <t xml:space="preserve">  </t>
    </r>
    <r>
      <rPr>
        <sz val="10"/>
        <rFont val="ＭＳ ゴシック"/>
        <family val="3"/>
        <charset val="128"/>
      </rPr>
      <t>玄関の出入口の段差で、くつずりと玄関外側の高低差を</t>
    </r>
    <r>
      <rPr>
        <sz val="10"/>
        <rFont val="ＭＳ Ｐゴシック"/>
        <family val="3"/>
        <charset val="128"/>
      </rPr>
      <t>20</t>
    </r>
    <r>
      <rPr>
        <sz val="10"/>
        <rFont val="ＭＳ ゴシック"/>
        <family val="3"/>
        <charset val="128"/>
      </rPr>
      <t>㎜以下とし、かつ、くつずりと玄関土間の高低差を５㎜以下としたもの</t>
    </r>
    <phoneticPr fontId="45"/>
  </si>
  <si>
    <r>
      <rPr>
        <sz val="10"/>
        <rFont val="DejaVu Sans"/>
        <family val="2"/>
      </rPr>
      <t>②</t>
    </r>
    <r>
      <rPr>
        <sz val="10"/>
        <rFont val="Arial"/>
        <family val="2"/>
      </rPr>
      <t xml:space="preserve">  </t>
    </r>
    <r>
      <rPr>
        <sz val="10"/>
        <rFont val="ＭＳ ゴシック"/>
        <family val="3"/>
        <charset val="128"/>
      </rPr>
      <t>玄関の上がりかまちの段差</t>
    </r>
    <phoneticPr fontId="45"/>
  </si>
  <si>
    <r>
      <rPr>
        <sz val="10"/>
        <rFont val="DejaVu Sans"/>
        <family val="2"/>
      </rPr>
      <t>③</t>
    </r>
    <r>
      <rPr>
        <sz val="10"/>
        <rFont val="Arial"/>
        <family val="2"/>
      </rPr>
      <t xml:space="preserve">  </t>
    </r>
    <r>
      <rPr>
        <sz val="10"/>
        <rFont val="ＭＳ ゴシック"/>
        <family val="3"/>
        <charset val="128"/>
      </rPr>
      <t>勝手口その他屋外に面する開口部（玄関を除く。以下「勝手口等」という。）の出入口及び上がりかまちの段差</t>
    </r>
    <phoneticPr fontId="45"/>
  </si>
  <si>
    <r>
      <rPr>
        <sz val="10"/>
        <rFont val="DejaVu Sans"/>
        <family val="2"/>
      </rPr>
      <t>④</t>
    </r>
    <r>
      <rPr>
        <sz val="10"/>
        <rFont val="Arial"/>
        <family val="2"/>
      </rPr>
      <t xml:space="preserve">  </t>
    </r>
    <r>
      <rPr>
        <sz val="10"/>
        <rFont val="ＭＳ ゴシック"/>
        <family val="3"/>
        <charset val="128"/>
      </rPr>
      <t>居室の部分の床のうち次に掲げる基準に適合するものとその他の部分の床の</t>
    </r>
    <r>
      <rPr>
        <sz val="10"/>
        <rFont val="ＭＳ Ｐゴシック"/>
        <family val="3"/>
        <charset val="128"/>
      </rPr>
      <t>300</t>
    </r>
    <r>
      <rPr>
        <sz val="10"/>
        <rFont val="ＭＳ ゴシック"/>
        <family val="3"/>
        <charset val="128"/>
      </rPr>
      <t>㎜以上</t>
    </r>
    <r>
      <rPr>
        <sz val="10"/>
        <rFont val="ＭＳ Ｐゴシック"/>
        <family val="3"/>
        <charset val="128"/>
      </rPr>
      <t>450</t>
    </r>
    <r>
      <rPr>
        <sz val="10"/>
        <rFont val="ＭＳ ゴシック"/>
        <family val="3"/>
        <charset val="128"/>
      </rPr>
      <t>㎜以下の段差</t>
    </r>
    <phoneticPr fontId="45"/>
  </si>
  <si>
    <r>
      <rPr>
        <sz val="10"/>
        <rFont val="ＭＳ ゴシック"/>
        <family val="3"/>
        <charset val="128"/>
      </rPr>
      <t>ａ</t>
    </r>
    <r>
      <rPr>
        <sz val="10"/>
        <rFont val="Arial"/>
        <family val="2"/>
      </rPr>
      <t xml:space="preserve"> </t>
    </r>
    <r>
      <rPr>
        <sz val="10"/>
        <rFont val="ＭＳ ゴシック"/>
        <family val="3"/>
        <charset val="128"/>
      </rPr>
      <t>介助用車いすの移動の妨げとならない位置に存すること。</t>
    </r>
    <phoneticPr fontId="45"/>
  </si>
  <si>
    <r>
      <rPr>
        <sz val="10"/>
        <rFont val="ＭＳ ゴシック"/>
        <family val="3"/>
        <charset val="128"/>
      </rPr>
      <t>ｂ</t>
    </r>
    <r>
      <rPr>
        <sz val="10"/>
        <rFont val="Arial"/>
        <family val="2"/>
      </rPr>
      <t xml:space="preserve"> </t>
    </r>
    <r>
      <rPr>
        <sz val="10"/>
        <rFont val="ＭＳ ゴシック"/>
        <family val="3"/>
        <charset val="128"/>
      </rPr>
      <t>面積が３</t>
    </r>
    <r>
      <rPr>
        <sz val="10"/>
        <rFont val="Segoe UI Symbol"/>
        <family val="2"/>
      </rPr>
      <t>㎡</t>
    </r>
    <r>
      <rPr>
        <sz val="10"/>
        <rFont val="ＭＳ ゴシック"/>
        <family val="3"/>
        <charset val="128"/>
      </rPr>
      <t>以上９</t>
    </r>
    <r>
      <rPr>
        <sz val="10"/>
        <rFont val="Segoe UI Symbol"/>
        <family val="2"/>
      </rPr>
      <t>㎡</t>
    </r>
    <r>
      <rPr>
        <sz val="10"/>
        <rFont val="ＭＳ ゴシック"/>
        <family val="3"/>
        <charset val="128"/>
      </rPr>
      <t>（当該居室の面積が</t>
    </r>
    <r>
      <rPr>
        <sz val="10"/>
        <rFont val="ＭＳ Ｐゴシック"/>
        <family val="3"/>
        <charset val="128"/>
      </rPr>
      <t>18</t>
    </r>
    <r>
      <rPr>
        <sz val="10"/>
        <rFont val="Segoe UI Symbol"/>
        <family val="2"/>
      </rPr>
      <t>㎡</t>
    </r>
    <r>
      <rPr>
        <sz val="10"/>
        <rFont val="ＭＳ ゴシック"/>
        <family val="3"/>
        <charset val="128"/>
      </rPr>
      <t>以下の場合にあっては、当該面積の</t>
    </r>
    <r>
      <rPr>
        <sz val="10"/>
        <rFont val="ＭＳ Ｐゴシック"/>
        <family val="3"/>
        <charset val="128"/>
      </rPr>
      <t>1/2</t>
    </r>
    <r>
      <rPr>
        <sz val="10"/>
        <rFont val="ＭＳ ゴシック"/>
        <family val="3"/>
        <charset val="128"/>
      </rPr>
      <t>）未満であること。</t>
    </r>
    <phoneticPr fontId="45"/>
  </si>
  <si>
    <r>
      <rPr>
        <sz val="10"/>
        <rFont val="ＭＳ ゴシック"/>
        <family val="3"/>
        <charset val="128"/>
      </rPr>
      <t>ｃ</t>
    </r>
    <r>
      <rPr>
        <sz val="10"/>
        <rFont val="Arial"/>
        <family val="2"/>
      </rPr>
      <t xml:space="preserve"> </t>
    </r>
    <r>
      <rPr>
        <sz val="10"/>
        <rFont val="ＭＳ ゴシック"/>
        <family val="3"/>
        <charset val="128"/>
      </rPr>
      <t>当該部分の面積の合計が、当該居室の面積の</t>
    </r>
    <r>
      <rPr>
        <sz val="10"/>
        <rFont val="ＭＳ Ｐゴシック"/>
        <family val="3"/>
        <charset val="128"/>
      </rPr>
      <t>1/2</t>
    </r>
    <r>
      <rPr>
        <sz val="10"/>
        <rFont val="ＭＳ ゴシック"/>
        <family val="3"/>
        <charset val="128"/>
      </rPr>
      <t>未満であること。</t>
    </r>
    <phoneticPr fontId="45"/>
  </si>
  <si>
    <r>
      <rPr>
        <sz val="10"/>
        <rFont val="ＭＳ ゴシック"/>
        <family val="3"/>
        <charset val="128"/>
      </rPr>
      <t>ｄ</t>
    </r>
    <r>
      <rPr>
        <sz val="10"/>
        <rFont val="Arial"/>
        <family val="2"/>
      </rPr>
      <t xml:space="preserve"> </t>
    </r>
    <r>
      <rPr>
        <sz val="10"/>
        <rFont val="ＭＳ ゴシック"/>
        <family val="3"/>
        <charset val="128"/>
      </rPr>
      <t>長辺（工事を伴わない撤去等により確保できる部分の長さを含む。）が</t>
    </r>
    <r>
      <rPr>
        <sz val="10"/>
        <rFont val="ＭＳ Ｐゴシック"/>
        <family val="3"/>
        <charset val="128"/>
      </rPr>
      <t>1,500</t>
    </r>
    <r>
      <rPr>
        <sz val="10"/>
        <rFont val="ＭＳ ゴシック"/>
        <family val="3"/>
        <charset val="128"/>
      </rPr>
      <t>㎜以上であること。</t>
    </r>
    <phoneticPr fontId="45"/>
  </si>
  <si>
    <r>
      <rPr>
        <sz val="10"/>
        <rFont val="ＭＳ ゴシック"/>
        <family val="3"/>
        <charset val="128"/>
      </rPr>
      <t>ｅ</t>
    </r>
    <r>
      <rPr>
        <sz val="10"/>
        <rFont val="Arial"/>
        <family val="2"/>
      </rPr>
      <t xml:space="preserve"> </t>
    </r>
    <r>
      <rPr>
        <sz val="10"/>
        <rFont val="ＭＳ ゴシック"/>
        <family val="3"/>
        <charset val="128"/>
      </rPr>
      <t>その他の部分の床より高い位置にあること｡</t>
    </r>
    <phoneticPr fontId="45"/>
  </si>
  <si>
    <r>
      <rPr>
        <sz val="10"/>
        <rFont val="DejaVu Sans"/>
        <family val="2"/>
      </rPr>
      <t>⑤</t>
    </r>
    <r>
      <rPr>
        <sz val="10"/>
        <rFont val="Arial"/>
        <family val="2"/>
      </rPr>
      <t xml:space="preserve">  </t>
    </r>
    <r>
      <rPr>
        <sz val="10"/>
        <rFont val="ＭＳ ゴシック"/>
        <family val="3"/>
        <charset val="128"/>
      </rPr>
      <t>浴室の出入口の段差で、</t>
    </r>
    <r>
      <rPr>
        <sz val="10"/>
        <rFont val="ＭＳ Ｐゴシック"/>
        <family val="3"/>
        <charset val="128"/>
      </rPr>
      <t>20</t>
    </r>
    <r>
      <rPr>
        <sz val="10"/>
        <rFont val="ＭＳ ゴシック"/>
        <family val="3"/>
        <charset val="128"/>
      </rPr>
      <t>㎜以下の単純段差（立ち上がりの部分が一の段差をいう。以下同じ。）としたもの又は浴室内外の高低差を</t>
    </r>
    <r>
      <rPr>
        <sz val="10"/>
        <rFont val="ＭＳ Ｐゴシック"/>
        <family val="3"/>
        <charset val="128"/>
      </rPr>
      <t>120</t>
    </r>
    <r>
      <rPr>
        <sz val="10"/>
        <rFont val="ＭＳ ゴシック"/>
        <family val="3"/>
        <charset val="128"/>
      </rPr>
      <t>㎜以下、またぎ高さを</t>
    </r>
    <r>
      <rPr>
        <sz val="10"/>
        <rFont val="ＭＳ Ｐゴシック"/>
        <family val="3"/>
        <charset val="128"/>
      </rPr>
      <t>180</t>
    </r>
    <r>
      <rPr>
        <sz val="10"/>
        <rFont val="ＭＳ ゴシック"/>
        <family val="3"/>
        <charset val="128"/>
      </rPr>
      <t>㎜以下とし、かつ、手すりを設置したもの</t>
    </r>
    <phoneticPr fontId="45"/>
  </si>
  <si>
    <r>
      <rPr>
        <sz val="10"/>
        <rFont val="DejaVu Sans"/>
        <family val="2"/>
      </rPr>
      <t>⑥</t>
    </r>
    <r>
      <rPr>
        <sz val="10"/>
        <rFont val="Arial"/>
        <family val="2"/>
      </rPr>
      <t xml:space="preserve">  </t>
    </r>
    <r>
      <rPr>
        <sz val="10"/>
        <rFont val="ＭＳ ゴシック"/>
        <family val="3"/>
        <charset val="128"/>
      </rPr>
      <t>バルコニーの出入口の段差。ただし、接地階を有しない住戸にあっては、次に掲げるもの並びにバルコニーと踏み段（奥行きが</t>
    </r>
    <r>
      <rPr>
        <sz val="10"/>
        <rFont val="ＭＳ Ｐゴシック"/>
        <family val="3"/>
        <charset val="128"/>
      </rPr>
      <t>300</t>
    </r>
    <r>
      <rPr>
        <sz val="10"/>
        <rFont val="ＭＳ ゴシック"/>
        <family val="3"/>
        <charset val="128"/>
      </rPr>
      <t>㎜以上で幅が</t>
    </r>
    <r>
      <rPr>
        <sz val="10"/>
        <rFont val="ＭＳ Ｐゴシック"/>
        <family val="3"/>
        <charset val="128"/>
      </rPr>
      <t>600</t>
    </r>
    <r>
      <rPr>
        <sz val="10"/>
        <rFont val="ＭＳ ゴシック"/>
        <family val="3"/>
        <charset val="128"/>
      </rPr>
      <t>㎜以上であり、当該踏み段とバルコニーの端との距離が</t>
    </r>
    <r>
      <rPr>
        <sz val="10"/>
        <rFont val="ＭＳ Ｐゴシック"/>
        <family val="3"/>
        <charset val="128"/>
      </rPr>
      <t>1,200</t>
    </r>
    <r>
      <rPr>
        <sz val="10"/>
        <rFont val="ＭＳ ゴシック"/>
        <family val="3"/>
        <charset val="128"/>
      </rPr>
      <t>㎜以上であり、かつ、１段であるものに限る。以下同じ。）との段差及び踏み段とかまちとの段差で</t>
    </r>
    <r>
      <rPr>
        <sz val="10"/>
        <rFont val="ＭＳ Ｐゴシック"/>
        <family val="3"/>
        <charset val="128"/>
      </rPr>
      <t>180</t>
    </r>
    <r>
      <rPr>
        <sz val="10"/>
        <rFont val="ＭＳ ゴシック"/>
        <family val="3"/>
        <charset val="128"/>
      </rPr>
      <t>㎜以下の単純段差としたものに限る。</t>
    </r>
    <phoneticPr fontId="45"/>
  </si>
  <si>
    <r>
      <rPr>
        <sz val="10"/>
        <rFont val="ＭＳ ゴシック"/>
        <family val="3"/>
        <charset val="128"/>
      </rPr>
      <t>ａ</t>
    </r>
    <r>
      <rPr>
        <sz val="10"/>
        <rFont val="Arial"/>
        <family val="2"/>
      </rPr>
      <t xml:space="preserve">  </t>
    </r>
    <r>
      <rPr>
        <sz val="10"/>
        <rFont val="ＭＳ Ｐゴシック"/>
        <family val="3"/>
        <charset val="128"/>
      </rPr>
      <t>180</t>
    </r>
    <r>
      <rPr>
        <sz val="10"/>
        <rFont val="ＭＳ ゴシック"/>
        <family val="3"/>
        <charset val="128"/>
      </rPr>
      <t>㎜（踏み段を設ける場合にあっては、</t>
    </r>
    <r>
      <rPr>
        <sz val="10"/>
        <rFont val="ＭＳ Ｐゴシック"/>
        <family val="3"/>
        <charset val="128"/>
      </rPr>
      <t>360</t>
    </r>
    <r>
      <rPr>
        <sz val="10"/>
        <rFont val="ＭＳ ゴシック"/>
        <family val="3"/>
        <charset val="128"/>
      </rPr>
      <t>㎜）以下の単純段差としたもの</t>
    </r>
    <phoneticPr fontId="45"/>
  </si>
  <si>
    <r>
      <rPr>
        <sz val="10"/>
        <rFont val="ＭＳ ゴシック"/>
        <family val="3"/>
        <charset val="128"/>
      </rPr>
      <t>ｂ</t>
    </r>
    <r>
      <rPr>
        <sz val="10"/>
        <rFont val="Arial"/>
        <family val="2"/>
      </rPr>
      <t xml:space="preserve">  </t>
    </r>
    <r>
      <rPr>
        <sz val="10"/>
        <rFont val="ＭＳ Ｐゴシック"/>
        <family val="3"/>
        <charset val="128"/>
      </rPr>
      <t>250</t>
    </r>
    <r>
      <rPr>
        <sz val="10"/>
        <rFont val="ＭＳ ゴシック"/>
        <family val="3"/>
        <charset val="128"/>
      </rPr>
      <t>㎜以下の単純段差とし、かつ、手すりを設置できるようにしたもの</t>
    </r>
    <phoneticPr fontId="45"/>
  </si>
  <si>
    <r>
      <rPr>
        <sz val="10"/>
        <rFont val="ＭＳ ゴシック"/>
        <family val="3"/>
        <charset val="128"/>
      </rPr>
      <t>ロ</t>
    </r>
    <r>
      <rPr>
        <sz val="10"/>
        <rFont val="Arial"/>
        <family val="2"/>
      </rPr>
      <t xml:space="preserve">  </t>
    </r>
    <r>
      <rPr>
        <sz val="10"/>
        <rFont val="ＭＳ ゴシック"/>
        <family val="3"/>
        <charset val="128"/>
      </rPr>
      <t>日常生活空間外の床が、段差のない構造であること。ただし、次に掲げるものにあっては、この限りでない。</t>
    </r>
    <phoneticPr fontId="45"/>
  </si>
  <si>
    <r>
      <rPr>
        <sz val="10"/>
        <rFont val="DejaVu Sans"/>
        <family val="2"/>
      </rPr>
      <t>③</t>
    </r>
    <r>
      <rPr>
        <sz val="10"/>
        <rFont val="Arial"/>
        <family val="2"/>
      </rPr>
      <t xml:space="preserve">  </t>
    </r>
    <r>
      <rPr>
        <sz val="10"/>
        <rFont val="ＭＳ ゴシック"/>
        <family val="3"/>
        <charset val="128"/>
      </rPr>
      <t>勝手口等の出入口及び上がりかまちの段差</t>
    </r>
    <phoneticPr fontId="45"/>
  </si>
  <si>
    <r>
      <rPr>
        <sz val="10"/>
        <rFont val="DejaVu Sans"/>
        <family val="2"/>
      </rPr>
      <t>①</t>
    </r>
    <r>
      <rPr>
        <sz val="10"/>
        <rFont val="Arial"/>
        <family val="2"/>
      </rPr>
      <t xml:space="preserve">  </t>
    </r>
    <r>
      <rPr>
        <sz val="10"/>
        <rFont val="ＭＳ ゴシック"/>
        <family val="3"/>
        <charset val="128"/>
      </rPr>
      <t>玄関の出入口の段差</t>
    </r>
    <phoneticPr fontId="45"/>
  </si>
  <si>
    <r>
      <rPr>
        <sz val="10"/>
        <rFont val="DejaVu Sans"/>
        <family val="2"/>
      </rPr>
      <t>④</t>
    </r>
    <r>
      <rPr>
        <sz val="10"/>
        <rFont val="Arial"/>
        <family val="2"/>
      </rPr>
      <t xml:space="preserve">  </t>
    </r>
    <r>
      <rPr>
        <sz val="10"/>
        <rFont val="ＭＳ ゴシック"/>
        <family val="3"/>
        <charset val="128"/>
      </rPr>
      <t>バルコニーの出入口の段差</t>
    </r>
    <phoneticPr fontId="45"/>
  </si>
  <si>
    <r>
      <rPr>
        <sz val="10"/>
        <rFont val="DejaVu Sans"/>
        <family val="2"/>
      </rPr>
      <t>⑤</t>
    </r>
    <r>
      <rPr>
        <sz val="10"/>
        <rFont val="Arial"/>
        <family val="2"/>
      </rPr>
      <t xml:space="preserve">  </t>
    </r>
    <r>
      <rPr>
        <sz val="10"/>
        <rFont val="ＭＳ ゴシック"/>
        <family val="3"/>
        <charset val="128"/>
      </rPr>
      <t>浴室の出入口の段差</t>
    </r>
    <phoneticPr fontId="45"/>
  </si>
  <si>
    <r>
      <rPr>
        <sz val="10"/>
        <rFont val="DejaVu Sans"/>
        <family val="2"/>
      </rPr>
      <t>⑥</t>
    </r>
    <r>
      <rPr>
        <sz val="10"/>
        <rFont val="Arial"/>
        <family val="2"/>
      </rPr>
      <t xml:space="preserve">  </t>
    </r>
    <r>
      <rPr>
        <sz val="10"/>
        <rFont val="ＭＳ ゴシック"/>
        <family val="3"/>
        <charset val="128"/>
      </rPr>
      <t>室内又は室の部分の床とその他の部分の床の</t>
    </r>
    <r>
      <rPr>
        <sz val="10"/>
        <rFont val="ＭＳ Ｐゴシック"/>
        <family val="3"/>
        <charset val="128"/>
      </rPr>
      <t>90</t>
    </r>
    <r>
      <rPr>
        <sz val="10"/>
        <rFont val="ＭＳ ゴシック"/>
        <family val="3"/>
        <charset val="128"/>
      </rPr>
      <t>㎜以上の段差</t>
    </r>
    <phoneticPr fontId="45"/>
  </si>
  <si>
    <t>住戸内の階段の各部の寸法が次の各式に適合していること。ただし、ホームエレベーターが設置されている場合にあっては、この限りではない</t>
    <phoneticPr fontId="45"/>
  </si>
  <si>
    <t>浴槽出入りのためのものが設けられていること。</t>
    <phoneticPr fontId="45"/>
  </si>
  <si>
    <r>
      <t>①</t>
    </r>
    <r>
      <rPr>
        <sz val="10"/>
        <rFont val="Arial"/>
        <family val="2"/>
      </rPr>
      <t xml:space="preserve">  </t>
    </r>
    <r>
      <rPr>
        <sz val="10"/>
        <rFont val="ＭＳ ゴシック"/>
        <family val="3"/>
        <charset val="128"/>
      </rPr>
      <t>腰壁等の高さが</t>
    </r>
    <r>
      <rPr>
        <sz val="10"/>
        <rFont val="ＭＳ Ｐゴシック"/>
        <family val="3"/>
        <charset val="128"/>
      </rPr>
      <t>650</t>
    </r>
    <r>
      <rPr>
        <sz val="10"/>
        <rFont val="ＭＳ ゴシック"/>
        <family val="3"/>
        <charset val="128"/>
      </rPr>
      <t>㎜以上</t>
    </r>
    <r>
      <rPr>
        <sz val="10"/>
        <rFont val="ＭＳ Ｐゴシック"/>
        <family val="3"/>
        <charset val="128"/>
      </rPr>
      <t>800</t>
    </r>
    <r>
      <rPr>
        <sz val="10"/>
        <rFont val="ＭＳ ゴシック"/>
        <family val="3"/>
        <charset val="128"/>
      </rPr>
      <t>㎜未満の場合にあっては、床面（階段にあっては踏面の先端）から</t>
    </r>
    <r>
      <rPr>
        <sz val="10"/>
        <rFont val="ＭＳ Ｐゴシック"/>
        <family val="3"/>
        <charset val="128"/>
      </rPr>
      <t>800</t>
    </r>
    <r>
      <rPr>
        <sz val="10"/>
        <rFont val="ＭＳ ゴシック"/>
        <family val="3"/>
        <charset val="128"/>
      </rPr>
      <t>㎜以上の高さに達するように設けられていること。</t>
    </r>
    <phoneticPr fontId="45"/>
  </si>
  <si>
    <r>
      <t>②</t>
    </r>
    <r>
      <rPr>
        <sz val="10"/>
        <rFont val="Arial"/>
        <family val="2"/>
      </rPr>
      <t xml:space="preserve">  </t>
    </r>
    <r>
      <rPr>
        <sz val="10"/>
        <rFont val="ＭＳ ゴシック"/>
        <family val="3"/>
        <charset val="128"/>
      </rPr>
      <t>腰壁等の高さが</t>
    </r>
    <r>
      <rPr>
        <sz val="10"/>
        <rFont val="ＭＳ Ｐゴシック"/>
        <family val="3"/>
        <charset val="128"/>
      </rPr>
      <t>650</t>
    </r>
    <r>
      <rPr>
        <sz val="10"/>
        <rFont val="ＭＳ ゴシック"/>
        <family val="3"/>
        <charset val="128"/>
      </rPr>
      <t>㎜未満の場合にあっては、腰壁等から</t>
    </r>
    <r>
      <rPr>
        <sz val="10"/>
        <rFont val="ＭＳ Ｐゴシック"/>
        <family val="3"/>
        <charset val="128"/>
      </rPr>
      <t>800</t>
    </r>
    <r>
      <rPr>
        <sz val="10"/>
        <rFont val="ＭＳ ゴシック"/>
        <family val="3"/>
        <charset val="128"/>
      </rPr>
      <t>㎜以上の高さに達するように設けられていること。</t>
    </r>
    <phoneticPr fontId="45"/>
  </si>
  <si>
    <t>一　床は、原則として段差のない構造のものであること。</t>
    <phoneticPr fontId="45"/>
  </si>
  <si>
    <t>浴室の出入口の幅は六十センチメートル以上</t>
    <phoneticPr fontId="45"/>
  </si>
  <si>
    <t>主たる居室の出入口の幅は七十五センチメートル以上</t>
    <phoneticPr fontId="45"/>
  </si>
  <si>
    <t>浴室の短辺は百三十センチメートル以上
（一戸建ての住宅以外の住宅の用途に供する建築物内の住宅の浴室にあっては、百二十センチメートル以上）</t>
    <phoneticPr fontId="45"/>
  </si>
  <si>
    <t>面積は二平方メートル以上
（一戸建ての住宅以外の住宅の用途に供する建築物内の住宅の浴室にあっては、一・八平方メートル以上）</t>
    <phoneticPr fontId="45"/>
  </si>
  <si>
    <t>七　以下には手すりを設けること</t>
    <phoneticPr fontId="45"/>
  </si>
  <si>
    <t>八　階数が三以上である共同住宅の用途に供する建築物に
　は、原則として当該建築物の出入口のある階に停止する
　エレベーターを設置すること。</t>
    <phoneticPr fontId="45"/>
  </si>
  <si>
    <r>
      <rPr>
        <sz val="10"/>
        <rFont val="ＭＳ ゴシック"/>
        <family val="3"/>
        <charset val="128"/>
      </rPr>
      <t>ｃ</t>
    </r>
    <r>
      <rPr>
        <sz val="10"/>
        <rFont val="Arial"/>
        <family val="2"/>
      </rPr>
      <t xml:space="preserve">  </t>
    </r>
    <r>
      <rPr>
        <sz val="10"/>
        <rFont val="ＭＳ ゴシック"/>
        <family val="3"/>
        <charset val="128"/>
      </rPr>
      <t>屋内側及び屋外側の高さが</t>
    </r>
    <r>
      <rPr>
        <sz val="10"/>
        <rFont val="ＭＳ Ｐゴシック"/>
        <family val="3"/>
        <charset val="128"/>
      </rPr>
      <t>180</t>
    </r>
    <r>
      <rPr>
        <sz val="10"/>
        <rFont val="ＭＳ ゴシック"/>
        <family val="3"/>
        <charset val="128"/>
      </rPr>
      <t>㎜以下のまたぎ段差（踏み段を設ける場合にあっては、屋内側の高さが</t>
    </r>
    <r>
      <rPr>
        <sz val="10"/>
        <rFont val="ＭＳ Ｐゴシック"/>
        <family val="3"/>
        <charset val="128"/>
      </rPr>
      <t>180</t>
    </r>
    <r>
      <rPr>
        <sz val="10"/>
        <rFont val="ＭＳ ゴシック"/>
        <family val="3"/>
        <charset val="128"/>
      </rPr>
      <t>㎜以下で屋外側の高さが</t>
    </r>
    <r>
      <rPr>
        <sz val="10"/>
        <rFont val="ＭＳ Ｐゴシック"/>
        <family val="3"/>
        <charset val="128"/>
      </rPr>
      <t>360</t>
    </r>
    <r>
      <rPr>
        <sz val="10"/>
        <rFont val="ＭＳ ゴシック"/>
        <family val="3"/>
        <charset val="128"/>
      </rPr>
      <t>㎜以下のまたぎ段差）とし、かつ、手すりを設置できるようにしたもの</t>
    </r>
    <phoneticPr fontId="45"/>
  </si>
  <si>
    <r>
      <t>1</t>
    </r>
    <r>
      <rPr>
        <sz val="9"/>
        <rFont val="DejaVu Sans"/>
        <family val="2"/>
      </rPr>
      <t>段</t>
    </r>
  </si>
  <si>
    <r>
      <t>2</t>
    </r>
    <r>
      <rPr>
        <sz val="9"/>
        <rFont val="DejaVu Sans"/>
        <family val="2"/>
      </rPr>
      <t>段以上</t>
    </r>
  </si>
  <si>
    <r>
      <rPr>
        <sz val="9"/>
        <rFont val="ＭＳ ゴシック"/>
        <family val="3"/>
        <charset val="128"/>
      </rPr>
      <t>イ</t>
    </r>
    <r>
      <rPr>
        <sz val="9"/>
        <rFont val="Arial"/>
        <family val="2"/>
      </rPr>
      <t xml:space="preserve">  </t>
    </r>
    <r>
      <rPr>
        <sz val="9"/>
        <rFont val="ＭＳ ゴシック"/>
        <family val="3"/>
        <charset val="128"/>
      </rPr>
      <t>日常生活空間内の通路の有効な幅員が</t>
    </r>
    <r>
      <rPr>
        <sz val="9"/>
        <rFont val="ＭＳ Ｐゴシック"/>
        <family val="3"/>
        <charset val="128"/>
      </rPr>
      <t>780</t>
    </r>
    <r>
      <rPr>
        <sz val="9"/>
        <rFont val="ＭＳ ゴシック"/>
        <family val="3"/>
        <charset val="128"/>
      </rPr>
      <t>㎜（柱等の箇所にあっては</t>
    </r>
    <r>
      <rPr>
        <sz val="9"/>
        <rFont val="ＭＳ Ｐゴシック"/>
        <family val="3"/>
        <charset val="128"/>
      </rPr>
      <t>750</t>
    </r>
    <r>
      <rPr>
        <sz val="9"/>
        <rFont val="ＭＳ ゴシック"/>
        <family val="3"/>
        <charset val="128"/>
      </rPr>
      <t>㎜）以上であること。</t>
    </r>
    <phoneticPr fontId="45"/>
  </si>
  <si>
    <r>
      <rPr>
        <sz val="9"/>
        <rFont val="ＭＳ ゴシック"/>
        <family val="3"/>
        <charset val="128"/>
      </rPr>
      <t>ロ</t>
    </r>
    <r>
      <rPr>
        <sz val="9"/>
        <rFont val="Arial"/>
        <family val="2"/>
      </rPr>
      <t xml:space="preserve">  </t>
    </r>
    <r>
      <rPr>
        <sz val="9"/>
        <rFont val="ＭＳ ゴシック"/>
        <family val="3"/>
        <charset val="128"/>
      </rPr>
      <t>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t>
    </r>
    <r>
      <rPr>
        <sz val="9"/>
        <rFont val="ＭＳ Ｐゴシック"/>
        <family val="3"/>
        <charset val="128"/>
      </rPr>
      <t>750</t>
    </r>
    <r>
      <rPr>
        <sz val="9"/>
        <rFont val="ＭＳ ゴシック"/>
        <family val="3"/>
        <charset val="128"/>
      </rPr>
      <t>㎜（浴室の出入口にあっては</t>
    </r>
    <r>
      <rPr>
        <sz val="9"/>
        <rFont val="ＭＳ Ｐゴシック"/>
        <family val="3"/>
        <charset val="128"/>
      </rPr>
      <t>600</t>
    </r>
    <r>
      <rPr>
        <sz val="9"/>
        <rFont val="ＭＳ ゴシック"/>
        <family val="3"/>
        <charset val="128"/>
      </rPr>
      <t>㎜）以上であること。</t>
    </r>
    <phoneticPr fontId="45"/>
  </si>
  <si>
    <r>
      <rPr>
        <sz val="9"/>
        <rFont val="ＭＳ ゴシック"/>
        <family val="3"/>
        <charset val="128"/>
      </rPr>
      <t>イ　勾配が</t>
    </r>
    <r>
      <rPr>
        <sz val="9"/>
        <rFont val="ＭＳ Ｐゴシック"/>
        <family val="3"/>
        <charset val="128"/>
      </rPr>
      <t>22/21</t>
    </r>
    <r>
      <rPr>
        <sz val="9"/>
        <rFont val="ＭＳ ゴシック"/>
        <family val="3"/>
        <charset val="128"/>
      </rPr>
      <t>以下であり、けあげの寸法の２倍と踏面の寸法の和が</t>
    </r>
    <r>
      <rPr>
        <sz val="9"/>
        <rFont val="ＭＳ Ｐゴシック"/>
        <family val="3"/>
        <charset val="128"/>
      </rPr>
      <t>550</t>
    </r>
    <r>
      <rPr>
        <sz val="9"/>
        <rFont val="ＭＳ ゴシック"/>
        <family val="3"/>
        <charset val="128"/>
      </rPr>
      <t>㎜以上</t>
    </r>
    <r>
      <rPr>
        <sz val="9"/>
        <rFont val="ＭＳ Ｐゴシック"/>
        <family val="3"/>
        <charset val="128"/>
      </rPr>
      <t>650</t>
    </r>
    <r>
      <rPr>
        <sz val="9"/>
        <rFont val="ＭＳ ゴシック"/>
        <family val="3"/>
        <charset val="128"/>
      </rPr>
      <t>㎜以下であり、かつ、踏面の寸法が</t>
    </r>
    <r>
      <rPr>
        <sz val="9"/>
        <rFont val="ＭＳ Ｐゴシック"/>
        <family val="3"/>
        <charset val="128"/>
      </rPr>
      <t>195</t>
    </r>
    <r>
      <rPr>
        <sz val="9"/>
        <rFont val="ＭＳ ゴシック"/>
        <family val="3"/>
        <charset val="128"/>
      </rPr>
      <t>㎜以上であること。</t>
    </r>
    <phoneticPr fontId="45"/>
  </si>
  <si>
    <r>
      <rPr>
        <sz val="9"/>
        <rFont val="ＭＳ ゴシック"/>
        <family val="3"/>
        <charset val="128"/>
      </rPr>
      <t>ロ　蹴込みが</t>
    </r>
    <r>
      <rPr>
        <sz val="9"/>
        <rFont val="ＭＳ Ｐゴシック"/>
        <family val="3"/>
        <charset val="128"/>
      </rPr>
      <t>30</t>
    </r>
    <r>
      <rPr>
        <sz val="9"/>
        <rFont val="ＭＳ ゴシック"/>
        <family val="3"/>
        <charset val="128"/>
      </rPr>
      <t>㎜以下であること。</t>
    </r>
    <phoneticPr fontId="45"/>
  </si>
  <si>
    <r>
      <rPr>
        <sz val="9"/>
        <rFont val="ＭＳ ゴシック"/>
        <family val="3"/>
        <charset val="128"/>
      </rPr>
      <t>ハ　イに掲げる各部の寸法は、回り階段の部分においては、踏面の狭い方の端から</t>
    </r>
    <r>
      <rPr>
        <sz val="9"/>
        <rFont val="ＭＳ Ｐゴシック"/>
        <family val="3"/>
        <charset val="128"/>
      </rPr>
      <t>300mm</t>
    </r>
    <r>
      <rPr>
        <sz val="9"/>
        <rFont val="ＭＳ ゴシック"/>
        <family val="3"/>
        <charset val="128"/>
      </rPr>
      <t>の位置における寸法とすること。ただし、次のいずれかに該当する部分にあっては、イの規定のうち各部の寸法に関するものは適用しないものとする。</t>
    </r>
    <phoneticPr fontId="45"/>
  </si>
  <si>
    <r>
      <t>①　</t>
    </r>
    <r>
      <rPr>
        <sz val="9"/>
        <rFont val="ＭＳ Ｐゴシック"/>
        <family val="3"/>
        <charset val="128"/>
      </rPr>
      <t>90</t>
    </r>
    <r>
      <rPr>
        <sz val="9"/>
        <rFont val="DejaVu Sans"/>
        <family val="2"/>
      </rPr>
      <t>度屈曲部分が下階の床から上３段以内で構成され、かつ、その踏面の狭い方の形状がすべて</t>
    </r>
    <r>
      <rPr>
        <sz val="9"/>
        <rFont val="ＭＳ Ｐゴシック"/>
        <family val="3"/>
        <charset val="128"/>
      </rPr>
      <t>30</t>
    </r>
    <r>
      <rPr>
        <sz val="9"/>
        <rFont val="DejaVu Sans"/>
        <family val="2"/>
      </rPr>
      <t>度以上となる回り階段の部分</t>
    </r>
  </si>
  <si>
    <r>
      <t>②　</t>
    </r>
    <r>
      <rPr>
        <sz val="9"/>
        <rFont val="ＭＳ Ｐゴシック"/>
        <family val="3"/>
        <charset val="128"/>
      </rPr>
      <t>90</t>
    </r>
    <r>
      <rPr>
        <sz val="9"/>
        <rFont val="DejaVu Sans"/>
        <family val="2"/>
      </rPr>
      <t>度屈曲部分が踊場から上３段以内で構成され、かつ、その踏面の狭い方の形状がすべて</t>
    </r>
    <r>
      <rPr>
        <sz val="9"/>
        <rFont val="ＭＳ Ｐゴシック"/>
        <family val="3"/>
        <charset val="128"/>
      </rPr>
      <t>30</t>
    </r>
    <r>
      <rPr>
        <sz val="9"/>
        <rFont val="DejaVu Sans"/>
        <family val="2"/>
      </rPr>
      <t>度以上となる回り階段の部分</t>
    </r>
  </si>
  <si>
    <r>
      <t>③　</t>
    </r>
    <r>
      <rPr>
        <sz val="9"/>
        <rFont val="ＭＳ Ｐゴシック"/>
        <family val="3"/>
        <charset val="128"/>
      </rPr>
      <t>180</t>
    </r>
    <r>
      <rPr>
        <sz val="9"/>
        <rFont val="DejaVu Sans"/>
        <family val="2"/>
      </rPr>
      <t>度屈曲部分が４段で構成され、かつ、その踏面の狭い方の形状が下から</t>
    </r>
    <r>
      <rPr>
        <sz val="9"/>
        <rFont val="ＭＳ Ｐゴシック"/>
        <family val="3"/>
        <charset val="128"/>
      </rPr>
      <t>60</t>
    </r>
    <r>
      <rPr>
        <sz val="9"/>
        <rFont val="DejaVu Sans"/>
        <family val="2"/>
      </rPr>
      <t>度、</t>
    </r>
    <r>
      <rPr>
        <sz val="9"/>
        <rFont val="ＭＳ Ｐゴシック"/>
        <family val="3"/>
        <charset val="128"/>
      </rPr>
      <t>30</t>
    </r>
    <r>
      <rPr>
        <sz val="9"/>
        <rFont val="DejaVu Sans"/>
        <family val="2"/>
      </rPr>
      <t>度、</t>
    </r>
    <r>
      <rPr>
        <sz val="9"/>
        <rFont val="ＭＳ Ｐゴシック"/>
        <family val="3"/>
        <charset val="128"/>
      </rPr>
      <t>30</t>
    </r>
    <r>
      <rPr>
        <sz val="9"/>
        <rFont val="DejaVu Sans"/>
        <family val="2"/>
      </rPr>
      <t>度及び</t>
    </r>
    <r>
      <rPr>
        <sz val="9"/>
        <rFont val="ＭＳ Ｐゴシック"/>
        <family val="3"/>
        <charset val="128"/>
      </rPr>
      <t>60</t>
    </r>
    <r>
      <rPr>
        <sz val="9"/>
        <rFont val="DejaVu Sans"/>
        <family val="2"/>
      </rPr>
      <t>度の順となる回り階段の部分</t>
    </r>
  </si>
  <si>
    <r>
      <rPr>
        <sz val="9"/>
        <rFont val="ＭＳ ゴシック"/>
        <family val="3"/>
        <charset val="128"/>
      </rPr>
      <t>イ</t>
    </r>
    <r>
      <rPr>
        <sz val="9"/>
        <rFont val="Arial"/>
        <family val="2"/>
      </rPr>
      <t xml:space="preserve">  </t>
    </r>
    <r>
      <rPr>
        <sz val="9"/>
        <rFont val="ＭＳ ゴシック"/>
        <family val="3"/>
        <charset val="128"/>
      </rPr>
      <t>手すりが、次の表の（い）項に掲げる空間ごとに、（ろ）項に掲げる基準に適合していること。ただし、便所、浴室、玄関及び脱衣室にあっては、日常生活空間内に存するものに限る。</t>
    </r>
    <phoneticPr fontId="45"/>
  </si>
  <si>
    <r>
      <t>(</t>
    </r>
    <r>
      <rPr>
        <sz val="9"/>
        <rFont val="DejaVu Sans"/>
        <family val="2"/>
      </rPr>
      <t>い</t>
    </r>
    <r>
      <rPr>
        <sz val="9"/>
        <rFont val="ＭＳ Ｐゴシック"/>
        <family val="3"/>
        <charset val="128"/>
      </rPr>
      <t>)</t>
    </r>
  </si>
  <si>
    <r>
      <t>(</t>
    </r>
    <r>
      <rPr>
        <sz val="9"/>
        <rFont val="ＭＳ ゴシック"/>
        <family val="3"/>
        <charset val="128"/>
      </rPr>
      <t>ろ</t>
    </r>
    <r>
      <rPr>
        <sz val="9"/>
        <rFont val="ＭＳ Ｐゴシック"/>
        <family val="3"/>
        <charset val="128"/>
      </rPr>
      <t>)</t>
    </r>
    <phoneticPr fontId="45"/>
  </si>
  <si>
    <r>
      <rPr>
        <sz val="9"/>
        <rFont val="ＭＳ ゴシック"/>
        <family val="3"/>
        <charset val="128"/>
      </rPr>
      <t>少なくとも片側（勾配が</t>
    </r>
    <r>
      <rPr>
        <sz val="9"/>
        <rFont val="ＭＳ Ｐゴシック"/>
        <family val="3"/>
        <charset val="128"/>
      </rPr>
      <t>45</t>
    </r>
    <r>
      <rPr>
        <sz val="9"/>
        <rFont val="ＭＳ ゴシック"/>
        <family val="3"/>
        <charset val="128"/>
      </rPr>
      <t>度を超える場合にあっては両側）に、かつ、踏面の先端からの高さが</t>
    </r>
    <r>
      <rPr>
        <sz val="9"/>
        <rFont val="ＭＳ Ｐゴシック"/>
        <family val="3"/>
        <charset val="128"/>
      </rPr>
      <t>700</t>
    </r>
    <r>
      <rPr>
        <sz val="9"/>
        <rFont val="ＭＳ ゴシック"/>
        <family val="3"/>
        <charset val="128"/>
      </rPr>
      <t>㎜から</t>
    </r>
    <r>
      <rPr>
        <sz val="9"/>
        <rFont val="ＭＳ Ｐゴシック"/>
        <family val="3"/>
        <charset val="128"/>
      </rPr>
      <t>900</t>
    </r>
    <r>
      <rPr>
        <sz val="9"/>
        <rFont val="ＭＳ ゴシック"/>
        <family val="3"/>
        <charset val="128"/>
      </rPr>
      <t>㎜の位置に設けられていること。ただし、ホームエレベーターが設けられている場合にあっては、この限りでない。</t>
    </r>
    <phoneticPr fontId="45"/>
  </si>
  <si>
    <r>
      <rPr>
        <sz val="9"/>
        <rFont val="ＭＳ ゴシック"/>
        <family val="3"/>
        <charset val="128"/>
      </rPr>
      <t>ロ</t>
    </r>
    <r>
      <rPr>
        <sz val="9"/>
        <rFont val="Arial"/>
        <family val="2"/>
      </rPr>
      <t xml:space="preserve">  </t>
    </r>
    <r>
      <rPr>
        <sz val="9"/>
        <rFont val="ＭＳ ゴシック"/>
        <family val="3"/>
        <charset val="128"/>
      </rPr>
      <t>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r>
    <phoneticPr fontId="45"/>
  </si>
  <si>
    <r>
      <t>(</t>
    </r>
    <r>
      <rPr>
        <sz val="9"/>
        <rFont val="DejaVu Sans"/>
        <family val="2"/>
      </rPr>
      <t>ろ</t>
    </r>
    <r>
      <rPr>
        <sz val="9"/>
        <rFont val="ＭＳ Ｐゴシック"/>
        <family val="3"/>
        <charset val="128"/>
      </rPr>
      <t>)</t>
    </r>
  </si>
  <si>
    <r>
      <t>①</t>
    </r>
    <r>
      <rPr>
        <sz val="9"/>
        <rFont val="ＭＳ ゴシック"/>
        <family val="3"/>
        <charset val="128"/>
      </rPr>
      <t>腰壁その他足がかりとなるおそれのある部分（以下「腰壁等」という。）の高さが</t>
    </r>
    <r>
      <rPr>
        <sz val="9"/>
        <rFont val="ＭＳ Ｐゴシック"/>
        <family val="3"/>
        <charset val="128"/>
      </rPr>
      <t>650mm</t>
    </r>
    <r>
      <rPr>
        <sz val="9"/>
        <rFont val="ＭＳ ゴシック"/>
        <family val="3"/>
        <charset val="128"/>
      </rPr>
      <t>以上</t>
    </r>
    <r>
      <rPr>
        <sz val="9"/>
        <rFont val="ＭＳ Ｐゴシック"/>
        <family val="3"/>
        <charset val="128"/>
      </rPr>
      <t>1,100mm</t>
    </r>
    <r>
      <rPr>
        <sz val="9"/>
        <rFont val="ＭＳ ゴシック"/>
        <family val="3"/>
        <charset val="128"/>
      </rPr>
      <t>未満の場合にあっては、床面から</t>
    </r>
    <r>
      <rPr>
        <sz val="9"/>
        <rFont val="ＭＳ Ｐゴシック"/>
        <family val="3"/>
        <charset val="128"/>
      </rPr>
      <t>1,100mm</t>
    </r>
    <r>
      <rPr>
        <sz val="9"/>
        <rFont val="ＭＳ ゴシック"/>
        <family val="3"/>
        <charset val="128"/>
      </rPr>
      <t>以上の高さに達するように設けられていること。</t>
    </r>
    <phoneticPr fontId="45"/>
  </si>
  <si>
    <r>
      <t>②</t>
    </r>
    <r>
      <rPr>
        <sz val="9"/>
        <rFont val="Arial"/>
        <family val="2"/>
      </rPr>
      <t xml:space="preserve"> </t>
    </r>
    <r>
      <rPr>
        <sz val="9"/>
        <rFont val="ＭＳ ゴシック"/>
        <family val="3"/>
        <charset val="128"/>
      </rPr>
      <t>腰壁の高さが</t>
    </r>
    <r>
      <rPr>
        <sz val="9"/>
        <rFont val="ＭＳ Ｐゴシック"/>
        <family val="3"/>
        <charset val="128"/>
      </rPr>
      <t>300mm</t>
    </r>
    <r>
      <rPr>
        <sz val="9"/>
        <rFont val="ＭＳ ゴシック"/>
        <family val="3"/>
        <charset val="128"/>
      </rPr>
      <t>以上</t>
    </r>
    <r>
      <rPr>
        <sz val="9"/>
        <rFont val="ＭＳ Ｐゴシック"/>
        <family val="3"/>
        <charset val="128"/>
      </rPr>
      <t>650mm</t>
    </r>
    <r>
      <rPr>
        <sz val="9"/>
        <rFont val="ＭＳ ゴシック"/>
        <family val="3"/>
        <charset val="128"/>
      </rPr>
      <t>未満の場合にあっては、腰壁等から</t>
    </r>
    <r>
      <rPr>
        <sz val="9"/>
        <rFont val="ＭＳ Ｐゴシック"/>
        <family val="3"/>
        <charset val="128"/>
      </rPr>
      <t>800mm</t>
    </r>
    <r>
      <rPr>
        <sz val="9"/>
        <rFont val="ＭＳ ゴシック"/>
        <family val="3"/>
        <charset val="128"/>
      </rPr>
      <t>以上の高さに達するように設けられていること。</t>
    </r>
    <phoneticPr fontId="45"/>
  </si>
  <si>
    <r>
      <t>③</t>
    </r>
    <r>
      <rPr>
        <sz val="9"/>
        <rFont val="Arial"/>
        <family val="2"/>
      </rPr>
      <t xml:space="preserve"> </t>
    </r>
    <r>
      <rPr>
        <sz val="9"/>
        <rFont val="ＭＳ ゴシック"/>
        <family val="3"/>
        <charset val="128"/>
      </rPr>
      <t>腰壁等の高さが</t>
    </r>
    <r>
      <rPr>
        <sz val="9"/>
        <rFont val="ＭＳ Ｐゴシック"/>
        <family val="3"/>
        <charset val="128"/>
      </rPr>
      <t>300mm</t>
    </r>
    <r>
      <rPr>
        <sz val="9"/>
        <rFont val="ＭＳ ゴシック"/>
        <family val="3"/>
        <charset val="128"/>
      </rPr>
      <t>未満の場合にあっては、床面から</t>
    </r>
    <r>
      <rPr>
        <sz val="9"/>
        <rFont val="ＭＳ Ｐゴシック"/>
        <family val="3"/>
        <charset val="128"/>
      </rPr>
      <t>1,100mm</t>
    </r>
    <r>
      <rPr>
        <sz val="9"/>
        <rFont val="ＭＳ ゴシック"/>
        <family val="3"/>
        <charset val="128"/>
      </rPr>
      <t>以上の高さに達するように設けられていること。</t>
    </r>
    <phoneticPr fontId="45"/>
  </si>
  <si>
    <r>
      <t>①</t>
    </r>
    <r>
      <rPr>
        <sz val="9"/>
        <rFont val="ＭＳ ゴシック"/>
        <family val="3"/>
        <charset val="128"/>
      </rPr>
      <t>窓台その他足がかりとなるおそれのある部分（以下「窓台等」という。）の高さが</t>
    </r>
    <r>
      <rPr>
        <sz val="9"/>
        <rFont val="ＭＳ Ｐゴシック"/>
        <family val="3"/>
        <charset val="128"/>
      </rPr>
      <t>650mm</t>
    </r>
    <r>
      <rPr>
        <sz val="9"/>
        <rFont val="ＭＳ ゴシック"/>
        <family val="3"/>
        <charset val="128"/>
      </rPr>
      <t>以上</t>
    </r>
    <r>
      <rPr>
        <sz val="9"/>
        <rFont val="ＭＳ Ｐゴシック"/>
        <family val="3"/>
        <charset val="128"/>
      </rPr>
      <t>800mm</t>
    </r>
    <r>
      <rPr>
        <sz val="9"/>
        <rFont val="ＭＳ ゴシック"/>
        <family val="3"/>
        <charset val="128"/>
      </rPr>
      <t>未満の場合にあっては、床面から</t>
    </r>
    <r>
      <rPr>
        <sz val="9"/>
        <rFont val="ＭＳ Ｐゴシック"/>
        <family val="3"/>
        <charset val="128"/>
      </rPr>
      <t>800mm</t>
    </r>
    <r>
      <rPr>
        <sz val="9"/>
        <rFont val="ＭＳ ゴシック"/>
        <family val="3"/>
        <charset val="128"/>
      </rPr>
      <t>（３階以上の窓にあっては</t>
    </r>
    <r>
      <rPr>
        <sz val="9"/>
        <rFont val="ＭＳ Ｐゴシック"/>
        <family val="3"/>
        <charset val="128"/>
      </rPr>
      <t>1,100mm</t>
    </r>
    <r>
      <rPr>
        <sz val="9"/>
        <rFont val="ＭＳ ゴシック"/>
        <family val="3"/>
        <charset val="128"/>
      </rPr>
      <t>）以上の高さに達するように設けられていること。</t>
    </r>
    <phoneticPr fontId="45"/>
  </si>
  <si>
    <r>
      <t>②</t>
    </r>
    <r>
      <rPr>
        <sz val="9"/>
        <rFont val="ＭＳ ゴシック"/>
        <family val="3"/>
        <charset val="128"/>
      </rPr>
      <t>窓台等の高さが</t>
    </r>
    <r>
      <rPr>
        <sz val="9"/>
        <rFont val="ＭＳ Ｐゴシック"/>
        <family val="3"/>
        <charset val="128"/>
      </rPr>
      <t>300mm</t>
    </r>
    <r>
      <rPr>
        <sz val="9"/>
        <rFont val="ＭＳ ゴシック"/>
        <family val="3"/>
        <charset val="128"/>
      </rPr>
      <t>以上</t>
    </r>
    <r>
      <rPr>
        <sz val="9"/>
        <rFont val="ＭＳ Ｐゴシック"/>
        <family val="3"/>
        <charset val="128"/>
      </rPr>
      <t>650mm</t>
    </r>
    <r>
      <rPr>
        <sz val="9"/>
        <rFont val="ＭＳ ゴシック"/>
        <family val="3"/>
        <charset val="128"/>
      </rPr>
      <t>未満の場合にあっては、窓台等から</t>
    </r>
    <r>
      <rPr>
        <sz val="9"/>
        <rFont val="ＭＳ Ｐゴシック"/>
        <family val="3"/>
        <charset val="128"/>
      </rPr>
      <t>800mm</t>
    </r>
    <r>
      <rPr>
        <sz val="9"/>
        <rFont val="ＭＳ ゴシック"/>
        <family val="3"/>
        <charset val="128"/>
      </rPr>
      <t>以上の高さに達するように設けられていること。</t>
    </r>
    <phoneticPr fontId="45"/>
  </si>
  <si>
    <r>
      <t>③</t>
    </r>
    <r>
      <rPr>
        <sz val="9"/>
        <rFont val="ＭＳ ゴシック"/>
        <family val="3"/>
        <charset val="128"/>
      </rPr>
      <t>窓台等の高さが</t>
    </r>
    <r>
      <rPr>
        <sz val="9"/>
        <rFont val="ＭＳ Ｐゴシック"/>
        <family val="3"/>
        <charset val="128"/>
      </rPr>
      <t>300mm</t>
    </r>
    <r>
      <rPr>
        <sz val="9"/>
        <rFont val="ＭＳ ゴシック"/>
        <family val="3"/>
        <charset val="128"/>
      </rPr>
      <t>未満の場合にあっては、床面から</t>
    </r>
    <r>
      <rPr>
        <sz val="9"/>
        <rFont val="ＭＳ Ｐゴシック"/>
        <family val="3"/>
        <charset val="128"/>
      </rPr>
      <t>1,100mm</t>
    </r>
    <r>
      <rPr>
        <sz val="9"/>
        <rFont val="ＭＳ ゴシック"/>
        <family val="3"/>
        <charset val="128"/>
      </rPr>
      <t>以上の高さに達するように設けられていること。</t>
    </r>
    <phoneticPr fontId="45"/>
  </si>
  <si>
    <t>□</t>
    <phoneticPr fontId="45"/>
  </si>
  <si>
    <r>
      <rPr>
        <sz val="9"/>
        <rFont val="ＭＳ ゴシック"/>
        <family val="3"/>
        <charset val="128"/>
      </rPr>
      <t>住戸が建物出入口の存する階にある場合を除き、
住戸からエレベーター又は共用の階段（１階分の移動に限る。）を利用し、建物出入口の存する階まで到達でき、</t>
    </r>
    <r>
      <rPr>
        <sz val="9"/>
        <rFont val="游ゴシック"/>
        <family val="3"/>
        <charset val="128"/>
      </rPr>
      <t>…</t>
    </r>
    <r>
      <rPr>
        <sz val="9"/>
        <rFont val="Segoe UI Symbol"/>
        <family val="2"/>
      </rPr>
      <t xml:space="preserve">①
</t>
    </r>
    <r>
      <rPr>
        <sz val="9"/>
        <rFont val="ＭＳ ゴシック"/>
        <family val="3"/>
        <charset val="128"/>
      </rPr>
      <t>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t>
    </r>
    <r>
      <rPr>
        <sz val="9"/>
        <rFont val="游ゴシック"/>
        <family val="3"/>
        <charset val="128"/>
      </rPr>
      <t>…</t>
    </r>
    <r>
      <rPr>
        <sz val="9"/>
        <rFont val="Segoe UI Symbol"/>
        <family val="2"/>
      </rPr>
      <t>②</t>
    </r>
    <phoneticPr fontId="45"/>
  </si>
  <si>
    <r>
      <rPr>
        <sz val="10"/>
        <rFont val="DejaVu Sans"/>
        <family val="2"/>
      </rPr>
      <t>②</t>
    </r>
    <r>
      <rPr>
        <sz val="10"/>
        <rFont val="Arial"/>
        <family val="2"/>
      </rPr>
      <t xml:space="preserve">  </t>
    </r>
    <r>
      <rPr>
        <sz val="10"/>
        <rFont val="ＭＳ ゴシック"/>
        <family val="3"/>
        <charset val="128"/>
      </rPr>
      <t>手すりが、傾斜路の少なくとも片側に、かつ、床面からの高さが</t>
    </r>
    <r>
      <rPr>
        <sz val="10"/>
        <rFont val="ＭＳ Ｐゴシック"/>
        <family val="3"/>
        <charset val="128"/>
      </rPr>
      <t>700</t>
    </r>
    <r>
      <rPr>
        <sz val="10"/>
        <rFont val="ＭＳ ゴシック"/>
        <family val="3"/>
        <charset val="128"/>
      </rPr>
      <t>㎜から</t>
    </r>
    <r>
      <rPr>
        <sz val="10"/>
        <rFont val="ＭＳ Ｐゴシック"/>
        <family val="3"/>
        <charset val="128"/>
      </rPr>
      <t>900</t>
    </r>
    <r>
      <rPr>
        <sz val="10"/>
        <rFont val="ＭＳ ゴシック"/>
        <family val="3"/>
        <charset val="128"/>
      </rPr>
      <t>㎜の位置に設けられていること。</t>
    </r>
    <phoneticPr fontId="4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</si>
</sst>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numFmt numFmtId="177" formatCode="0.000_ "/>
    <numFmt numFmtId="178" formatCode="0.0;&quot;エラー&quot;"/>
    <numFmt numFmtId="179" formatCode="0.00&quot;゜ &quot;"/>
    <numFmt numFmtId="180" formatCode="&quot;1/&quot;0&quot;以下&quot;"/>
  </numFmts>
  <fonts count="64">
    <font>
      <sz val="11"/>
      <color indexed="8"/>
      <name val="ＭＳ Ｐゴシック"/>
      <family val="3"/>
      <charset val="128"/>
    </font>
    <font>
      <sz val="10"/>
      <name val="Arial"/>
      <family val="2"/>
    </font>
    <font>
      <sz val="10"/>
      <name val="ＭＳ Ｐゴシック"/>
      <family val="3"/>
      <charset val="128"/>
    </font>
    <font>
      <sz val="12"/>
      <name val="DejaVu Sans"/>
      <family val="2"/>
    </font>
    <font>
      <sz val="16"/>
      <color indexed="8"/>
      <name val="DejaVu Sans"/>
      <family val="2"/>
    </font>
    <font>
      <sz val="12"/>
      <color indexed="8"/>
      <name val="DejaVu Sans"/>
      <family val="2"/>
    </font>
    <font>
      <sz val="12"/>
      <color indexed="8"/>
      <name val="ＭＳ Ｐゴシック"/>
      <family val="3"/>
      <charset val="128"/>
    </font>
    <font>
      <sz val="11"/>
      <name val="ＭＳ Ｐゴシック"/>
      <family val="3"/>
      <charset val="128"/>
    </font>
    <font>
      <sz val="12"/>
      <name val="ＭＳ 明朝"/>
      <family val="1"/>
      <charset val="128"/>
    </font>
    <font>
      <sz val="16"/>
      <name val="ＭＳ 明朝"/>
      <family val="1"/>
      <charset val="128"/>
    </font>
    <font>
      <sz val="10"/>
      <color indexed="9"/>
      <name val="DejaVu Sans"/>
      <family val="2"/>
    </font>
    <font>
      <sz val="10"/>
      <name val="DejaVu Sans"/>
      <family val="2"/>
    </font>
    <font>
      <sz val="8"/>
      <name val="DejaVu Sans"/>
      <family val="2"/>
    </font>
    <font>
      <sz val="8"/>
      <name val="ＭＳ Ｐゴシック"/>
      <family val="3"/>
      <charset val="128"/>
    </font>
    <font>
      <sz val="9"/>
      <name val="DejaVu Sans"/>
      <family val="2"/>
    </font>
    <font>
      <b/>
      <sz val="14"/>
      <color indexed="8"/>
      <name val="DejaVu Sans"/>
      <family val="2"/>
    </font>
    <font>
      <sz val="10"/>
      <color indexed="8"/>
      <name val="DejaVu Sans"/>
      <family val="2"/>
    </font>
    <font>
      <sz val="10"/>
      <color indexed="8"/>
      <name val="ＭＳ Ｐゴシック"/>
      <family val="3"/>
      <charset val="128"/>
    </font>
    <font>
      <sz val="9"/>
      <name val="ＭＳ Ｐゴシック"/>
      <family val="3"/>
      <charset val="128"/>
    </font>
    <font>
      <sz val="9"/>
      <color indexed="8"/>
      <name val="ＭＳ Ｐゴシック"/>
      <family val="3"/>
      <charset val="128"/>
    </font>
    <font>
      <sz val="9"/>
      <color indexed="8"/>
      <name val="DejaVu Sans"/>
      <family val="2"/>
    </font>
    <font>
      <sz val="9"/>
      <color indexed="10"/>
      <name val="ＭＳ Ｐゴシック"/>
      <family val="3"/>
      <charset val="128"/>
    </font>
    <font>
      <sz val="10"/>
      <color indexed="10"/>
      <name val="ＭＳ Ｐゴシック"/>
      <family val="3"/>
      <charset val="128"/>
    </font>
    <font>
      <u/>
      <sz val="10"/>
      <color indexed="8"/>
      <name val="ＭＳ Ｐゴシック"/>
      <family val="3"/>
      <charset val="128"/>
    </font>
    <font>
      <sz val="10"/>
      <color indexed="9"/>
      <name val="ＭＳ Ｐゴシック"/>
      <family val="3"/>
      <charset val="128"/>
    </font>
    <font>
      <sz val="8"/>
      <color indexed="8"/>
      <name val="DejaVu Sans"/>
      <family val="2"/>
    </font>
    <font>
      <sz val="8"/>
      <color indexed="8"/>
      <name val="ＭＳ Ｐゴシック"/>
      <family val="3"/>
      <charset val="128"/>
    </font>
    <font>
      <vertAlign val="superscript"/>
      <sz val="10"/>
      <color indexed="8"/>
      <name val="ＭＳ Ｐゴシック"/>
      <family val="3"/>
      <charset val="128"/>
    </font>
    <font>
      <sz val="9"/>
      <name val="ＭＳ 明朝"/>
      <family val="1"/>
      <charset val="128"/>
    </font>
    <font>
      <sz val="10"/>
      <name val="ＭＳ 明朝"/>
      <family val="1"/>
      <charset val="128"/>
    </font>
    <font>
      <sz val="9"/>
      <name val="ＭＳ Ｐ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8"/>
      <name val="ＭＳ 明朝"/>
      <family val="1"/>
      <charset val="128"/>
    </font>
    <font>
      <u/>
      <sz val="9"/>
      <color indexed="10"/>
      <name val="ＭＳ Ｐゴシック"/>
      <family val="3"/>
      <charset val="128"/>
    </font>
    <font>
      <strike/>
      <sz val="9"/>
      <color indexed="10"/>
      <name val="ＭＳ 明朝"/>
      <family val="1"/>
      <charset val="128"/>
    </font>
    <font>
      <u/>
      <sz val="9"/>
      <color indexed="8"/>
      <name val="ＭＳ Ｐゴシック"/>
      <family val="3"/>
      <charset val="128"/>
    </font>
    <font>
      <sz val="9"/>
      <color indexed="8"/>
      <name val="ＭＳ 明朝"/>
      <family val="1"/>
      <charset val="128"/>
    </font>
    <font>
      <sz val="10"/>
      <color indexed="51"/>
      <name val="ＭＳ Ｐゴシック"/>
      <family val="3"/>
      <charset val="128"/>
    </font>
    <font>
      <sz val="11"/>
      <color indexed="8"/>
      <name val="DejaVu Sans"/>
      <family val="2"/>
    </font>
    <font>
      <sz val="8"/>
      <name val="ＭＳ Ｐ明朝"/>
      <family val="1"/>
      <charset val="128"/>
    </font>
    <font>
      <sz val="11"/>
      <name val="DejaVu Sans"/>
      <family val="2"/>
    </font>
    <font>
      <sz val="11"/>
      <name val="ＭＳ 明朝"/>
      <family val="1"/>
      <charset val="128"/>
    </font>
    <font>
      <sz val="10.5"/>
      <name val="ＭＳ 明朝"/>
      <family val="1"/>
      <charset val="128"/>
    </font>
    <font>
      <sz val="6"/>
      <name val="ＭＳ Ｐゴシック"/>
      <family val="3"/>
      <charset val="128"/>
    </font>
    <font>
      <sz val="12"/>
      <name val="ＭＳ ゴシック"/>
      <family val="3"/>
      <charset val="128"/>
    </font>
    <font>
      <sz val="7"/>
      <name val="DejaVu Sans"/>
      <family val="2"/>
    </font>
    <font>
      <sz val="7"/>
      <name val="ＭＳ Ｐゴシック"/>
      <family val="3"/>
      <charset val="128"/>
    </font>
    <font>
      <sz val="10"/>
      <name val="ＭＳ ゴシック"/>
      <family val="3"/>
      <charset val="128"/>
    </font>
    <font>
      <sz val="10"/>
      <name val="DejaVu Sans"/>
      <family val="2"/>
    </font>
    <font>
      <sz val="10"/>
      <name val="DejaVu Sans"/>
      <family val="2"/>
    </font>
    <font>
      <sz val="9"/>
      <name val="ＭＳ ゴシック"/>
      <family val="3"/>
      <charset val="128"/>
    </font>
    <font>
      <sz val="10"/>
      <name val="Segoe UI Symbol"/>
      <family val="2"/>
    </font>
    <font>
      <sz val="10"/>
      <name val="Segoe UI Symbol"/>
      <family val="2"/>
    </font>
    <font>
      <sz val="10"/>
      <name val="DejaVu Sans"/>
      <family val="2"/>
    </font>
    <font>
      <sz val="6"/>
      <name val="DejaVu Sans"/>
      <family val="2"/>
    </font>
    <font>
      <sz val="9"/>
      <name val="Arial"/>
      <family val="2"/>
    </font>
    <font>
      <sz val="6"/>
      <name val="ＭＳ ゴシック"/>
      <family val="3"/>
      <charset val="128"/>
    </font>
    <font>
      <sz val="9"/>
      <name val="DejaVu Sans"/>
      <family val="2"/>
    </font>
    <font>
      <sz val="9"/>
      <name val="游ゴシック"/>
      <family val="3"/>
      <charset val="128"/>
    </font>
    <font>
      <sz val="9"/>
      <name val="Segoe UI Symbol"/>
      <family val="2"/>
    </font>
    <font>
      <sz val="10"/>
      <name val="DejaVu Sans"/>
      <family val="2"/>
    </font>
    <font>
      <sz val="10"/>
      <color rgb="FF000000"/>
      <name val="ＭＳ ゴシック"/>
      <family val="3"/>
      <charset val="128"/>
    </font>
  </fonts>
  <fills count="9">
    <fill>
      <patternFill patternType="none"/>
    </fill>
    <fill>
      <patternFill patternType="gray125"/>
    </fill>
    <fill>
      <patternFill patternType="solid">
        <fgColor indexed="27"/>
        <bgColor indexed="41"/>
      </patternFill>
    </fill>
    <fill>
      <patternFill patternType="solid">
        <fgColor indexed="17"/>
        <bgColor indexed="21"/>
      </patternFill>
    </fill>
    <fill>
      <patternFill patternType="solid">
        <fgColor indexed="22"/>
        <bgColor indexed="31"/>
      </patternFill>
    </fill>
    <fill>
      <patternFill patternType="solid">
        <fgColor indexed="13"/>
        <bgColor indexed="34"/>
      </patternFill>
    </fill>
    <fill>
      <patternFill patternType="solid">
        <fgColor indexed="9"/>
        <bgColor indexed="26"/>
      </patternFill>
    </fill>
    <fill>
      <patternFill patternType="solid">
        <fgColor indexed="43"/>
        <bgColor indexed="26"/>
      </patternFill>
    </fill>
    <fill>
      <patternFill patternType="solid">
        <fgColor theme="8" tint="0.39997558519241921"/>
        <bgColor indexed="49"/>
      </patternFill>
    </fill>
  </fills>
  <borders count="86">
    <border>
      <left/>
      <right/>
      <top/>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diagonal/>
    </border>
    <border>
      <left/>
      <right style="thin">
        <color indexed="8"/>
      </right>
      <top style="medium">
        <color indexed="8"/>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style="thin">
        <color indexed="8"/>
      </right>
      <top/>
      <bottom style="medium">
        <color indexed="8"/>
      </bottom>
      <diagonal/>
    </border>
    <border>
      <left/>
      <right/>
      <top style="medium">
        <color indexed="8"/>
      </top>
      <bottom style="medium">
        <color indexed="8"/>
      </bottom>
      <diagonal/>
    </border>
    <border>
      <left style="thin">
        <color indexed="8"/>
      </left>
      <right/>
      <top style="medium">
        <color indexed="8"/>
      </top>
      <bottom/>
      <diagonal/>
    </border>
    <border>
      <left style="medium">
        <color indexed="8"/>
      </left>
      <right/>
      <top/>
      <bottom/>
      <diagonal/>
    </border>
    <border>
      <left style="medium">
        <color indexed="8"/>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medium">
        <color indexed="8"/>
      </left>
      <right/>
      <top style="thin">
        <color indexed="8"/>
      </top>
      <bottom/>
      <diagonal/>
    </border>
    <border>
      <left style="medium">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64"/>
      </left>
      <right style="medium">
        <color indexed="64"/>
      </right>
      <top style="medium">
        <color indexed="64"/>
      </top>
      <bottom style="medium">
        <color indexed="64"/>
      </bottom>
      <diagonal/>
    </border>
    <border>
      <left style="thin">
        <color indexed="8"/>
      </left>
      <right style="medium">
        <color indexed="64"/>
      </right>
      <top style="medium">
        <color indexed="64"/>
      </top>
      <bottom style="medium">
        <color indexed="8"/>
      </bottom>
      <diagonal/>
    </border>
    <border>
      <left style="medium">
        <color indexed="64"/>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bottom/>
      <diagonal/>
    </border>
    <border>
      <left style="medium">
        <color indexed="64"/>
      </left>
      <right/>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top/>
      <bottom style="medium">
        <color indexed="64"/>
      </bottom>
      <diagonal/>
    </border>
    <border>
      <left style="medium">
        <color indexed="8"/>
      </left>
      <right/>
      <top/>
      <bottom style="medium">
        <color indexed="64"/>
      </bottom>
      <diagonal/>
    </border>
    <border>
      <left/>
      <right/>
      <top/>
      <bottom style="medium">
        <color indexed="64"/>
      </bottom>
      <diagonal/>
    </border>
    <border>
      <left/>
      <right style="thin">
        <color indexed="8"/>
      </right>
      <top/>
      <bottom style="medium">
        <color indexed="64"/>
      </bottom>
      <diagonal/>
    </border>
    <border>
      <left/>
      <right style="medium">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medium">
        <color indexed="64"/>
      </top>
      <bottom style="medium">
        <color indexed="8"/>
      </bottom>
      <diagonal/>
    </border>
    <border>
      <left style="medium">
        <color indexed="8"/>
      </left>
      <right style="thin">
        <color indexed="8"/>
      </right>
      <top style="medium">
        <color indexed="64"/>
      </top>
      <bottom style="medium">
        <color indexed="8"/>
      </bottom>
      <diagonal/>
    </border>
    <border>
      <left style="thin">
        <color indexed="8"/>
      </left>
      <right style="thin">
        <color indexed="8"/>
      </right>
      <top style="medium">
        <color indexed="64"/>
      </top>
      <bottom style="medium">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diagonal/>
    </border>
    <border>
      <left style="medium">
        <color indexed="64"/>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medium">
        <color indexed="64"/>
      </left>
      <right style="thin">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64"/>
      </left>
      <right style="thin">
        <color indexed="8"/>
      </right>
      <top/>
      <bottom style="medium">
        <color indexed="8"/>
      </bottom>
      <diagonal/>
    </border>
    <border>
      <left style="medium">
        <color indexed="8"/>
      </left>
      <right style="thin">
        <color indexed="8"/>
      </right>
      <top/>
      <bottom style="medium">
        <color indexed="8"/>
      </bottom>
      <diagonal/>
    </border>
    <border>
      <left style="thin">
        <color indexed="8"/>
      </left>
      <right style="medium">
        <color indexed="64"/>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64"/>
      </left>
      <right/>
      <top style="medium">
        <color indexed="8"/>
      </top>
      <bottom style="thin">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right style="medium">
        <color indexed="8"/>
      </right>
      <top style="thin">
        <color indexed="8"/>
      </top>
      <bottom/>
      <diagonal/>
    </border>
    <border>
      <left style="thin">
        <color indexed="8"/>
      </left>
      <right style="medium">
        <color indexed="8"/>
      </right>
      <top/>
      <bottom style="thin">
        <color indexed="8"/>
      </bottom>
      <diagonal/>
    </border>
    <border>
      <left style="thin">
        <color indexed="8"/>
      </left>
      <right style="medium">
        <color indexed="8"/>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medium">
        <color indexed="8"/>
      </bottom>
      <diagonal/>
    </border>
    <border>
      <left/>
      <right style="medium">
        <color indexed="8"/>
      </right>
      <top style="thin">
        <color indexed="8"/>
      </top>
      <bottom style="medium">
        <color indexed="64"/>
      </bottom>
      <diagonal/>
    </border>
  </borders>
  <cellStyleXfs count="2">
    <xf numFmtId="0" fontId="0" fillId="0" borderId="0">
      <alignment vertical="center"/>
    </xf>
    <xf numFmtId="0" fontId="2" fillId="0" borderId="0">
      <alignment vertical="center"/>
    </xf>
  </cellStyleXfs>
  <cellXfs count="523">
    <xf numFmtId="0" fontId="0" fillId="0" borderId="0" xfId="0">
      <alignment vertical="center"/>
    </xf>
    <xf numFmtId="0" fontId="2" fillId="0" borderId="0" xfId="1" applyFont="1">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7" fillId="0" borderId="0" xfId="0" applyFont="1" applyBorder="1" applyAlignment="1">
      <alignment vertical="center"/>
    </xf>
    <xf numFmtId="0" fontId="2" fillId="0" borderId="0" xfId="0" applyFont="1" applyBorder="1" applyAlignment="1">
      <alignment vertical="center"/>
    </xf>
    <xf numFmtId="0" fontId="2" fillId="0" borderId="0" xfId="1" applyFont="1" applyBorder="1">
      <alignment vertical="center"/>
    </xf>
    <xf numFmtId="0" fontId="3" fillId="0" borderId="1" xfId="1" applyFont="1" applyBorder="1">
      <alignment vertical="center"/>
    </xf>
    <xf numFmtId="0" fontId="8" fillId="0" borderId="1" xfId="1" applyFont="1" applyBorder="1">
      <alignment vertical="center"/>
    </xf>
    <xf numFmtId="0" fontId="2" fillId="0" borderId="1" xfId="1" applyFont="1" applyBorder="1">
      <alignment vertical="center"/>
    </xf>
    <xf numFmtId="0" fontId="9" fillId="0" borderId="0" xfId="1" applyFont="1">
      <alignment vertical="center"/>
    </xf>
    <xf numFmtId="0" fontId="10" fillId="0" borderId="0" xfId="0" applyFont="1" applyAlignment="1">
      <alignment vertical="center"/>
    </xf>
    <xf numFmtId="0" fontId="10" fillId="0" borderId="0" xfId="1" applyFont="1">
      <alignment vertical="center"/>
    </xf>
    <xf numFmtId="0" fontId="2" fillId="2" borderId="2" xfId="1" applyFont="1" applyFill="1" applyBorder="1" applyAlignment="1">
      <alignment horizontal="right" vertical="center"/>
    </xf>
    <xf numFmtId="0" fontId="8" fillId="0" borderId="0" xfId="1" applyFont="1">
      <alignment vertical="center"/>
    </xf>
    <xf numFmtId="0" fontId="3" fillId="0" borderId="0" xfId="1" applyFont="1">
      <alignment vertical="center"/>
    </xf>
    <xf numFmtId="0" fontId="11" fillId="0" borderId="0" xfId="1" applyFont="1" applyAlignment="1">
      <alignment horizontal="center" vertical="center"/>
    </xf>
    <xf numFmtId="0" fontId="21" fillId="0" borderId="3" xfId="1" applyFont="1" applyBorder="1" applyAlignment="1">
      <alignment horizontal="right" vertical="center"/>
    </xf>
    <xf numFmtId="0" fontId="21" fillId="0" borderId="3" xfId="1" applyFont="1" applyBorder="1" applyAlignment="1">
      <alignment vertical="center"/>
    </xf>
    <xf numFmtId="0" fontId="22" fillId="0" borderId="4" xfId="1" applyFont="1" applyBorder="1" applyAlignment="1">
      <alignment horizontal="left" vertical="center"/>
    </xf>
    <xf numFmtId="0" fontId="2" fillId="0" borderId="5" xfId="1" applyFont="1" applyBorder="1">
      <alignment vertical="center"/>
    </xf>
    <xf numFmtId="0" fontId="24" fillId="0" borderId="5" xfId="1" applyFont="1" applyBorder="1" applyAlignment="1">
      <alignment vertical="center"/>
    </xf>
    <xf numFmtId="0" fontId="14" fillId="0" borderId="0" xfId="1" applyFont="1" applyBorder="1" applyAlignment="1">
      <alignment horizontal="left" vertical="center"/>
    </xf>
    <xf numFmtId="0" fontId="2" fillId="0" borderId="5" xfId="1" applyFont="1" applyBorder="1" applyAlignment="1">
      <alignment vertical="center"/>
    </xf>
    <xf numFmtId="0" fontId="11" fillId="0" borderId="5" xfId="1" applyFont="1" applyBorder="1" applyAlignment="1">
      <alignment vertical="center"/>
    </xf>
    <xf numFmtId="0" fontId="21" fillId="0" borderId="6" xfId="1" applyFont="1" applyBorder="1" applyAlignment="1">
      <alignment horizontal="right" vertical="center"/>
    </xf>
    <xf numFmtId="0" fontId="21" fillId="0" borderId="6" xfId="1" applyFont="1" applyBorder="1" applyAlignment="1">
      <alignment vertical="center"/>
    </xf>
    <xf numFmtId="0" fontId="22" fillId="0" borderId="6" xfId="1" applyFont="1" applyBorder="1" applyAlignment="1">
      <alignment horizontal="left" vertical="center"/>
    </xf>
    <xf numFmtId="0" fontId="10" fillId="0" borderId="5" xfId="0" applyFont="1" applyBorder="1" applyAlignment="1">
      <alignment vertical="center"/>
    </xf>
    <xf numFmtId="0" fontId="10" fillId="0" borderId="5" xfId="0" applyFont="1" applyBorder="1">
      <alignment vertical="center"/>
    </xf>
    <xf numFmtId="0" fontId="17" fillId="0" borderId="0" xfId="1" applyFont="1" applyBorder="1" applyAlignment="1">
      <alignment vertical="center"/>
    </xf>
    <xf numFmtId="0" fontId="17" fillId="0" borderId="7" xfId="1" applyFont="1" applyBorder="1" applyAlignment="1">
      <alignment vertical="center"/>
    </xf>
    <xf numFmtId="0" fontId="19" fillId="0" borderId="6" xfId="1" applyFont="1" applyBorder="1" applyAlignment="1">
      <alignment horizontal="right" vertical="center" shrinkToFit="1"/>
    </xf>
    <xf numFmtId="0" fontId="17" fillId="0" borderId="8" xfId="1" applyFont="1" applyBorder="1" applyAlignment="1">
      <alignment horizontal="left" vertical="center"/>
    </xf>
    <xf numFmtId="0" fontId="19" fillId="0" borderId="9" xfId="1" applyFont="1" applyBorder="1" applyAlignment="1">
      <alignment horizontal="right" vertical="center"/>
    </xf>
    <xf numFmtId="0" fontId="19" fillId="0" borderId="9" xfId="1" applyFont="1" applyBorder="1" applyAlignment="1">
      <alignment vertical="center"/>
    </xf>
    <xf numFmtId="0" fontId="17" fillId="0" borderId="10" xfId="1" applyFont="1" applyBorder="1" applyAlignment="1">
      <alignment horizontal="left" vertical="center"/>
    </xf>
    <xf numFmtId="0" fontId="19" fillId="0" borderId="6" xfId="1" applyFont="1" applyBorder="1" applyAlignment="1">
      <alignment horizontal="right" vertical="center"/>
    </xf>
    <xf numFmtId="0" fontId="19" fillId="0" borderId="6" xfId="1" applyFont="1" applyBorder="1" applyAlignment="1">
      <alignment vertical="center"/>
    </xf>
    <xf numFmtId="0" fontId="17" fillId="0" borderId="6" xfId="1" applyFont="1" applyBorder="1" applyAlignment="1">
      <alignment horizontal="left" vertical="center"/>
    </xf>
    <xf numFmtId="0" fontId="17" fillId="0" borderId="11" xfId="1" applyFont="1" applyBorder="1" applyAlignment="1">
      <alignment horizontal="left" vertical="center"/>
    </xf>
    <xf numFmtId="0" fontId="17" fillId="0" borderId="12" xfId="1" applyFont="1" applyBorder="1" applyAlignment="1">
      <alignment horizontal="left" vertical="center"/>
    </xf>
    <xf numFmtId="0" fontId="17" fillId="0" borderId="13" xfId="1" applyFont="1" applyBorder="1" applyAlignment="1">
      <alignment horizontal="left" vertical="center"/>
    </xf>
    <xf numFmtId="0" fontId="19" fillId="0" borderId="0" xfId="1" applyFont="1" applyBorder="1" applyAlignment="1">
      <alignment horizontal="right" vertical="center"/>
    </xf>
    <xf numFmtId="0" fontId="17" fillId="0" borderId="0" xfId="1" applyFont="1" applyBorder="1" applyAlignment="1">
      <alignment horizontal="left" vertical="center"/>
    </xf>
    <xf numFmtId="0" fontId="26" fillId="0" borderId="14" xfId="1" applyFont="1" applyBorder="1" applyAlignment="1">
      <alignment horizontal="right" vertical="center"/>
    </xf>
    <xf numFmtId="0" fontId="0" fillId="0" borderId="0" xfId="0" applyFont="1" applyBorder="1" applyAlignment="1">
      <alignment vertical="center"/>
    </xf>
    <xf numFmtId="0" fontId="0" fillId="0" borderId="7" xfId="0" applyFont="1" applyBorder="1" applyAlignment="1">
      <alignment vertical="center"/>
    </xf>
    <xf numFmtId="0" fontId="19" fillId="2" borderId="14" xfId="1" applyFont="1" applyFill="1" applyBorder="1" applyAlignment="1">
      <alignment horizontal="right" vertical="center" shrinkToFit="1"/>
    </xf>
    <xf numFmtId="0" fontId="19" fillId="0" borderId="0" xfId="1" applyFont="1" applyBorder="1" applyAlignment="1">
      <alignment vertical="center"/>
    </xf>
    <xf numFmtId="0" fontId="17" fillId="0" borderId="14" xfId="1" applyFont="1" applyBorder="1" applyAlignment="1">
      <alignment vertical="center"/>
    </xf>
    <xf numFmtId="0" fontId="2" fillId="0" borderId="5" xfId="1" applyFont="1" applyBorder="1" applyAlignment="1">
      <alignment horizontal="left" vertical="center"/>
    </xf>
    <xf numFmtId="0" fontId="19" fillId="2" borderId="6" xfId="1" applyFont="1" applyFill="1" applyBorder="1" applyAlignment="1">
      <alignment horizontal="right" vertical="center"/>
    </xf>
    <xf numFmtId="0" fontId="20" fillId="0" borderId="6" xfId="1" applyFont="1" applyBorder="1" applyAlignment="1">
      <alignment vertical="center"/>
    </xf>
    <xf numFmtId="0" fontId="16" fillId="0" borderId="15" xfId="1" applyFont="1" applyBorder="1" applyAlignment="1">
      <alignment vertical="center"/>
    </xf>
    <xf numFmtId="0" fontId="17" fillId="0" borderId="6" xfId="1" applyFont="1" applyBorder="1" applyAlignment="1">
      <alignment vertical="center"/>
    </xf>
    <xf numFmtId="0" fontId="17" fillId="0" borderId="12" xfId="1" applyFont="1" applyBorder="1" applyAlignment="1">
      <alignment vertical="center"/>
    </xf>
    <xf numFmtId="0" fontId="26" fillId="0" borderId="0" xfId="1" applyFont="1" applyBorder="1" applyAlignment="1">
      <alignment horizontal="right" vertical="center"/>
    </xf>
    <xf numFmtId="0" fontId="26" fillId="0" borderId="7" xfId="1" applyFont="1" applyBorder="1" applyAlignment="1">
      <alignment horizontal="right" vertical="center"/>
    </xf>
    <xf numFmtId="0" fontId="19" fillId="0" borderId="1" xfId="1" applyFont="1" applyBorder="1" applyAlignment="1">
      <alignment horizontal="right" vertical="center"/>
    </xf>
    <xf numFmtId="0" fontId="19" fillId="0" borderId="1" xfId="1" applyFont="1" applyBorder="1" applyAlignment="1">
      <alignment vertical="center"/>
    </xf>
    <xf numFmtId="0" fontId="17" fillId="0" borderId="16" xfId="1" applyFont="1" applyBorder="1" applyAlignment="1">
      <alignment horizontal="left" vertical="center"/>
    </xf>
    <xf numFmtId="0" fontId="2" fillId="3" borderId="17" xfId="1" applyFont="1" applyFill="1" applyBorder="1" applyAlignment="1">
      <alignment vertical="center"/>
    </xf>
    <xf numFmtId="0" fontId="2" fillId="3" borderId="17" xfId="1" applyFont="1" applyFill="1" applyBorder="1" applyAlignment="1">
      <alignment vertical="top"/>
    </xf>
    <xf numFmtId="0" fontId="18" fillId="3" borderId="17" xfId="1" applyFont="1" applyFill="1" applyBorder="1">
      <alignment vertical="center"/>
    </xf>
    <xf numFmtId="0" fontId="18" fillId="3" borderId="17" xfId="1" applyFont="1" applyFill="1" applyBorder="1" applyAlignment="1">
      <alignment vertical="center"/>
    </xf>
    <xf numFmtId="0" fontId="2" fillId="4" borderId="17" xfId="1" applyFont="1" applyFill="1" applyBorder="1" applyAlignment="1">
      <alignment vertical="center"/>
    </xf>
    <xf numFmtId="0" fontId="2" fillId="4" borderId="17" xfId="1" applyFont="1" applyFill="1" applyBorder="1" applyAlignment="1">
      <alignment vertical="top"/>
    </xf>
    <xf numFmtId="0" fontId="18" fillId="4" borderId="17" xfId="1" applyFont="1" applyFill="1" applyBorder="1">
      <alignment vertical="center"/>
    </xf>
    <xf numFmtId="0" fontId="18" fillId="4" borderId="17" xfId="1" applyFont="1" applyFill="1" applyBorder="1" applyAlignment="1">
      <alignment vertical="center"/>
    </xf>
    <xf numFmtId="0" fontId="18" fillId="0" borderId="3" xfId="1" applyFont="1" applyBorder="1" applyAlignment="1">
      <alignment horizontal="right" vertical="center"/>
    </xf>
    <xf numFmtId="0" fontId="18" fillId="0" borderId="3" xfId="1" applyFont="1" applyBorder="1" applyAlignment="1">
      <alignment horizontal="left" vertical="center"/>
    </xf>
    <xf numFmtId="0" fontId="18" fillId="0" borderId="4" xfId="1" applyFont="1" applyBorder="1" applyAlignment="1">
      <alignment horizontal="left" vertical="center"/>
    </xf>
    <xf numFmtId="0" fontId="28" fillId="0" borderId="18" xfId="1" applyFont="1" applyBorder="1" applyAlignment="1">
      <alignment vertical="center"/>
    </xf>
    <xf numFmtId="0" fontId="28" fillId="0" borderId="3" xfId="1" applyFont="1" applyBorder="1" applyAlignment="1">
      <alignment vertical="center"/>
    </xf>
    <xf numFmtId="0" fontId="18" fillId="0" borderId="19" xfId="1" applyFont="1" applyBorder="1" applyAlignment="1">
      <alignment horizontal="right" vertical="center" shrinkToFit="1"/>
    </xf>
    <xf numFmtId="0" fontId="18" fillId="0" borderId="0" xfId="1" applyFont="1" applyBorder="1" applyAlignment="1">
      <alignment horizontal="right" vertical="center"/>
    </xf>
    <xf numFmtId="0" fontId="18" fillId="0" borderId="7" xfId="1" applyFont="1" applyBorder="1" applyAlignment="1">
      <alignment horizontal="left" vertical="center"/>
    </xf>
    <xf numFmtId="0" fontId="28" fillId="2" borderId="14" xfId="1" applyFont="1" applyFill="1" applyBorder="1" applyAlignment="1">
      <alignment horizontal="right" vertical="center"/>
    </xf>
    <xf numFmtId="0" fontId="24" fillId="0" borderId="0" xfId="0" applyFont="1" applyBorder="1" applyAlignment="1">
      <alignment vertical="center"/>
    </xf>
    <xf numFmtId="0" fontId="18" fillId="0" borderId="19" xfId="1" applyFont="1" applyBorder="1" applyAlignment="1">
      <alignment horizontal="right" vertical="center"/>
    </xf>
    <xf numFmtId="0" fontId="28" fillId="0" borderId="14" xfId="1" applyFont="1" applyBorder="1" applyAlignment="1">
      <alignment horizontal="right" vertical="center"/>
    </xf>
    <xf numFmtId="0" fontId="28" fillId="0" borderId="0" xfId="1" applyFont="1" applyBorder="1" applyAlignment="1">
      <alignment vertical="center"/>
    </xf>
    <xf numFmtId="0" fontId="2" fillId="0" borderId="0" xfId="0" applyFont="1" applyAlignment="1">
      <alignment vertical="center"/>
    </xf>
    <xf numFmtId="0" fontId="18" fillId="2" borderId="19" xfId="1" applyFont="1" applyFill="1" applyBorder="1" applyAlignment="1">
      <alignment horizontal="right" vertical="center" shrinkToFit="1"/>
    </xf>
    <xf numFmtId="0" fontId="14" fillId="0" borderId="0" xfId="1" applyFont="1" applyBorder="1" applyAlignment="1">
      <alignment vertical="center"/>
    </xf>
    <xf numFmtId="0" fontId="24" fillId="0" borderId="0" xfId="0" applyFont="1" applyBorder="1">
      <alignment vertical="center"/>
    </xf>
    <xf numFmtId="0" fontId="2" fillId="0" borderId="5" xfId="1" applyFont="1" applyBorder="1" applyAlignment="1">
      <alignment vertical="center" shrinkToFit="1"/>
    </xf>
    <xf numFmtId="0" fontId="18" fillId="0" borderId="0" xfId="1" applyFont="1" applyBorder="1" applyAlignment="1">
      <alignment horizontal="left" vertical="center" shrinkToFit="1"/>
    </xf>
    <xf numFmtId="0" fontId="18" fillId="0" borderId="0" xfId="1" applyFont="1" applyBorder="1" applyAlignment="1">
      <alignment horizontal="right" vertical="center" shrinkToFit="1"/>
    </xf>
    <xf numFmtId="0" fontId="18" fillId="0" borderId="7" xfId="1" applyFont="1" applyBorder="1" applyAlignment="1">
      <alignment horizontal="left" vertical="center" shrinkToFit="1"/>
    </xf>
    <xf numFmtId="0" fontId="28" fillId="0" borderId="14" xfId="1" applyFont="1" applyBorder="1" applyAlignment="1">
      <alignment vertical="center"/>
    </xf>
    <xf numFmtId="0" fontId="2" fillId="0" borderId="14" xfId="1" applyFont="1" applyBorder="1" applyAlignment="1">
      <alignment vertical="center" wrapText="1"/>
    </xf>
    <xf numFmtId="0" fontId="18" fillId="2" borderId="9" xfId="1" applyFont="1" applyFill="1" applyBorder="1" applyAlignment="1">
      <alignment horizontal="right" vertical="center"/>
    </xf>
    <xf numFmtId="0" fontId="14" fillId="0" borderId="9" xfId="1" applyFont="1" applyBorder="1" applyAlignment="1">
      <alignment horizontal="left" vertical="center"/>
    </xf>
    <xf numFmtId="0" fontId="18" fillId="0" borderId="10" xfId="1" applyFont="1" applyBorder="1" applyAlignment="1">
      <alignment horizontal="left" vertical="center"/>
    </xf>
    <xf numFmtId="0" fontId="24" fillId="0" borderId="5" xfId="1" applyFont="1" applyBorder="1">
      <alignment vertical="center"/>
    </xf>
    <xf numFmtId="0" fontId="18" fillId="0" borderId="20" xfId="1" applyFont="1" applyBorder="1" applyAlignment="1">
      <alignment horizontal="left" vertical="center"/>
    </xf>
    <xf numFmtId="0" fontId="18" fillId="2" borderId="0" xfId="1" applyFont="1" applyFill="1" applyBorder="1" applyAlignment="1">
      <alignment horizontal="right" vertical="center"/>
    </xf>
    <xf numFmtId="0" fontId="29" fillId="2" borderId="0" xfId="1" applyFont="1" applyFill="1" applyBorder="1" applyAlignment="1">
      <alignment vertical="center"/>
    </xf>
    <xf numFmtId="0" fontId="18" fillId="2" borderId="6" xfId="1" applyFont="1" applyFill="1" applyBorder="1" applyAlignment="1">
      <alignment horizontal="right" vertical="center"/>
    </xf>
    <xf numFmtId="0" fontId="29" fillId="2" borderId="6" xfId="1" applyFont="1" applyFill="1" applyBorder="1" applyAlignment="1">
      <alignment vertical="center"/>
    </xf>
    <xf numFmtId="0" fontId="28" fillId="0" borderId="6" xfId="1" applyFont="1" applyBorder="1" applyAlignment="1">
      <alignment vertical="center"/>
    </xf>
    <xf numFmtId="0" fontId="2" fillId="0" borderId="21" xfId="1" applyFont="1" applyBorder="1" applyAlignment="1">
      <alignment vertical="center" wrapText="1"/>
    </xf>
    <xf numFmtId="0" fontId="18" fillId="2" borderId="8" xfId="1" applyFont="1" applyFill="1" applyBorder="1" applyAlignment="1">
      <alignment horizontal="right" vertical="center"/>
    </xf>
    <xf numFmtId="0" fontId="14" fillId="0" borderId="8" xfId="1" applyFont="1" applyBorder="1" applyAlignment="1">
      <alignment horizontal="left" vertical="center"/>
    </xf>
    <xf numFmtId="0" fontId="18" fillId="0" borderId="13" xfId="1" applyFont="1" applyBorder="1" applyAlignment="1">
      <alignment horizontal="left" vertical="center"/>
    </xf>
    <xf numFmtId="0" fontId="28" fillId="0" borderId="11" xfId="1" applyFont="1" applyBorder="1" applyAlignment="1">
      <alignment vertical="center"/>
    </xf>
    <xf numFmtId="0" fontId="28" fillId="0" borderId="8" xfId="1" applyFont="1" applyBorder="1" applyAlignment="1">
      <alignment vertical="center"/>
    </xf>
    <xf numFmtId="0" fontId="28" fillId="0" borderId="22" xfId="1" applyFont="1" applyBorder="1" applyAlignment="1"/>
    <xf numFmtId="0" fontId="28" fillId="0" borderId="9" xfId="1" applyFont="1" applyBorder="1" applyAlignment="1">
      <alignment vertical="center"/>
    </xf>
    <xf numFmtId="0" fontId="12" fillId="0" borderId="9" xfId="1" applyFont="1" applyBorder="1" applyAlignment="1">
      <alignment horizontal="right" vertical="top"/>
    </xf>
    <xf numFmtId="0" fontId="28" fillId="2" borderId="0" xfId="1" applyFont="1" applyFill="1" applyBorder="1" applyAlignment="1">
      <alignment horizontal="right" vertical="center"/>
    </xf>
    <xf numFmtId="0" fontId="14" fillId="0" borderId="0" xfId="1" applyFont="1" applyBorder="1" applyAlignment="1">
      <alignment vertical="center" shrinkToFit="1"/>
    </xf>
    <xf numFmtId="0" fontId="24" fillId="0" borderId="0" xfId="1" applyFont="1" applyBorder="1" applyAlignment="1">
      <alignment vertical="center"/>
    </xf>
    <xf numFmtId="0" fontId="24" fillId="0" borderId="7" xfId="1" applyFont="1" applyBorder="1" applyAlignment="1">
      <alignment vertical="center"/>
    </xf>
    <xf numFmtId="0" fontId="2" fillId="0" borderId="23" xfId="1" applyFont="1" applyBorder="1" applyAlignment="1">
      <alignment vertical="center" wrapText="1"/>
    </xf>
    <xf numFmtId="0" fontId="18" fillId="0" borderId="6" xfId="1" applyFont="1" applyBorder="1" applyAlignment="1">
      <alignment horizontal="left" vertical="center"/>
    </xf>
    <xf numFmtId="0" fontId="18" fillId="0" borderId="12" xfId="1" applyFont="1" applyBorder="1" applyAlignment="1">
      <alignment horizontal="left" vertical="center"/>
    </xf>
    <xf numFmtId="0" fontId="28" fillId="0" borderId="15" xfId="1" applyFont="1" applyBorder="1" applyAlignment="1">
      <alignment vertical="center"/>
    </xf>
    <xf numFmtId="0" fontId="28" fillId="0" borderId="6" xfId="1" applyFont="1" applyBorder="1" applyAlignment="1">
      <alignment horizontal="right" vertical="center"/>
    </xf>
    <xf numFmtId="0" fontId="28" fillId="0" borderId="22" xfId="1" applyFont="1" applyBorder="1" applyAlignment="1">
      <alignment vertical="center"/>
    </xf>
    <xf numFmtId="0" fontId="28" fillId="0" borderId="9" xfId="1" applyFont="1" applyBorder="1" applyAlignment="1">
      <alignment horizontal="right" vertical="center"/>
    </xf>
    <xf numFmtId="0" fontId="18" fillId="0" borderId="0" xfId="1" applyFont="1" applyBorder="1" applyAlignment="1">
      <alignment horizontal="left" vertical="center"/>
    </xf>
    <xf numFmtId="0" fontId="28" fillId="0" borderId="0" xfId="1" applyFont="1" applyBorder="1" applyAlignment="1">
      <alignment vertical="center" shrinkToFit="1"/>
    </xf>
    <xf numFmtId="0" fontId="18" fillId="0" borderId="6" xfId="1" applyFont="1" applyBorder="1" applyAlignment="1">
      <alignment horizontal="right" vertical="center"/>
    </xf>
    <xf numFmtId="0" fontId="28" fillId="0" borderId="15" xfId="1" applyFont="1" applyBorder="1" applyAlignment="1">
      <alignment horizontal="right" vertical="center" wrapText="1"/>
    </xf>
    <xf numFmtId="0" fontId="28" fillId="0" borderId="6" xfId="1" applyFont="1" applyBorder="1" applyAlignment="1">
      <alignment vertical="center" wrapText="1"/>
    </xf>
    <xf numFmtId="0" fontId="18" fillId="0" borderId="9" xfId="1" applyFont="1" applyBorder="1" applyAlignment="1">
      <alignment horizontal="right" vertical="center"/>
    </xf>
    <xf numFmtId="0" fontId="18" fillId="0" borderId="9" xfId="1" applyFont="1" applyBorder="1" applyAlignment="1">
      <alignment horizontal="left" vertical="center"/>
    </xf>
    <xf numFmtId="0" fontId="28" fillId="0" borderId="22" xfId="1" applyFont="1" applyBorder="1" applyAlignment="1">
      <alignment horizontal="right" vertical="center" wrapText="1"/>
    </xf>
    <xf numFmtId="0" fontId="28" fillId="0" borderId="9" xfId="1" applyFont="1" applyBorder="1" applyAlignment="1">
      <alignment vertical="center" wrapText="1"/>
    </xf>
    <xf numFmtId="0" fontId="11" fillId="0" borderId="5" xfId="1" applyFont="1" applyBorder="1" applyAlignment="1">
      <alignment vertical="center" shrinkToFit="1"/>
    </xf>
    <xf numFmtId="0" fontId="14" fillId="0" borderId="0" xfId="1" applyFont="1" applyBorder="1" applyAlignment="1">
      <alignment horizontal="left" vertical="center" shrinkToFit="1"/>
    </xf>
    <xf numFmtId="0" fontId="28" fillId="0" borderId="0" xfId="1" applyFont="1" applyBorder="1" applyAlignment="1">
      <alignment horizontal="left" vertical="center"/>
    </xf>
    <xf numFmtId="0" fontId="10" fillId="0" borderId="0" xfId="1" applyFont="1" applyAlignment="1">
      <alignment horizontal="right" vertical="center"/>
    </xf>
    <xf numFmtId="0" fontId="30" fillId="2" borderId="0" xfId="1" applyFont="1" applyFill="1" applyBorder="1" applyAlignment="1">
      <alignment horizontal="right" vertical="center"/>
    </xf>
    <xf numFmtId="0" fontId="30" fillId="0" borderId="0" xfId="1" applyFont="1" applyBorder="1" applyAlignment="1">
      <alignment horizontal="left" vertical="center"/>
    </xf>
    <xf numFmtId="0" fontId="14" fillId="0" borderId="0" xfId="0" applyFont="1" applyBorder="1" applyAlignment="1">
      <alignment horizontal="right" vertical="center"/>
    </xf>
    <xf numFmtId="0" fontId="30" fillId="2" borderId="0" xfId="0" applyFont="1" applyFill="1" applyBorder="1" applyAlignment="1">
      <alignment horizontal="left" vertical="center" shrinkToFit="1"/>
    </xf>
    <xf numFmtId="0" fontId="30" fillId="0" borderId="0" xfId="0" applyFont="1" applyBorder="1" applyAlignment="1">
      <alignment horizontal="left" vertical="center"/>
    </xf>
    <xf numFmtId="0" fontId="31" fillId="0" borderId="0" xfId="1" applyFont="1">
      <alignment vertical="center"/>
    </xf>
    <xf numFmtId="0" fontId="31" fillId="0" borderId="0" xfId="1" applyFont="1" applyAlignment="1">
      <alignment vertical="center" shrinkToFit="1"/>
    </xf>
    <xf numFmtId="0" fontId="31" fillId="5" borderId="0" xfId="1" applyFont="1" applyFill="1" applyAlignment="1">
      <alignment shrinkToFit="1"/>
    </xf>
    <xf numFmtId="0" fontId="31" fillId="0" borderId="0" xfId="1" applyFont="1" applyBorder="1">
      <alignment vertical="center"/>
    </xf>
    <xf numFmtId="176" fontId="31" fillId="0" borderId="0" xfId="1" applyNumberFormat="1" applyFont="1" applyBorder="1" applyAlignment="1">
      <alignment vertical="center" shrinkToFit="1"/>
    </xf>
    <xf numFmtId="0" fontId="31" fillId="0" borderId="22" xfId="1" applyFont="1" applyBorder="1" applyAlignment="1">
      <alignment horizontal="right" vertical="top" shrinkToFit="1"/>
    </xf>
    <xf numFmtId="0" fontId="31" fillId="0" borderId="24" xfId="1" applyFont="1" applyBorder="1">
      <alignment vertical="center"/>
    </xf>
    <xf numFmtId="176" fontId="31" fillId="0" borderId="6" xfId="1" applyNumberFormat="1" applyFont="1" applyBorder="1" applyAlignment="1">
      <alignment vertical="center" shrinkToFit="1"/>
    </xf>
    <xf numFmtId="176" fontId="31" fillId="0" borderId="12" xfId="1" applyNumberFormat="1" applyFont="1" applyBorder="1" applyAlignment="1">
      <alignment vertical="center" shrinkToFit="1"/>
    </xf>
    <xf numFmtId="176" fontId="33" fillId="0" borderId="22" xfId="1" applyNumberFormat="1" applyFont="1" applyBorder="1" applyAlignment="1">
      <alignment vertical="top" shrinkToFit="1"/>
    </xf>
    <xf numFmtId="176" fontId="31" fillId="0" borderId="9" xfId="1" applyNumberFormat="1" applyFont="1" applyBorder="1" applyAlignment="1">
      <alignment vertical="center" shrinkToFit="1"/>
    </xf>
    <xf numFmtId="0" fontId="31" fillId="0" borderId="0" xfId="1" applyFont="1" applyBorder="1" applyAlignment="1">
      <alignment vertical="center" shrinkToFit="1"/>
    </xf>
    <xf numFmtId="176" fontId="2" fillId="0" borderId="0" xfId="1" applyNumberFormat="1" applyFont="1" applyBorder="1" applyAlignment="1">
      <alignment shrinkToFit="1"/>
    </xf>
    <xf numFmtId="176" fontId="33" fillId="0" borderId="0" xfId="1" applyNumberFormat="1" applyFont="1" applyBorder="1" applyAlignment="1">
      <alignment vertical="top" shrinkToFit="1"/>
    </xf>
    <xf numFmtId="176" fontId="2" fillId="0" borderId="0" xfId="1" applyNumberFormat="1" applyFont="1" applyBorder="1" applyAlignment="1">
      <alignment vertical="top" shrinkToFit="1"/>
    </xf>
    <xf numFmtId="176" fontId="2" fillId="0" borderId="0" xfId="1" applyNumberFormat="1" applyFont="1" applyBorder="1" applyAlignment="1">
      <alignment vertical="center" shrinkToFit="1"/>
    </xf>
    <xf numFmtId="0" fontId="2" fillId="0" borderId="0" xfId="1" applyFont="1" applyBorder="1" applyAlignment="1">
      <alignment vertical="center" shrinkToFit="1"/>
    </xf>
    <xf numFmtId="0" fontId="18" fillId="0" borderId="6" xfId="0" applyFont="1" applyBorder="1" applyAlignment="1">
      <alignment horizontal="left" vertical="center"/>
    </xf>
    <xf numFmtId="0" fontId="28" fillId="0" borderId="0" xfId="1" applyFont="1" applyBorder="1" applyAlignment="1">
      <alignment vertical="top"/>
    </xf>
    <xf numFmtId="0" fontId="2" fillId="0" borderId="25" xfId="1" applyFont="1" applyBorder="1" applyAlignment="1">
      <alignment vertical="center" wrapText="1"/>
    </xf>
    <xf numFmtId="0" fontId="18" fillId="0" borderId="1" xfId="1" applyFont="1" applyBorder="1" applyAlignment="1">
      <alignment horizontal="left" vertical="center"/>
    </xf>
    <xf numFmtId="0" fontId="18" fillId="0" borderId="16" xfId="1" applyFont="1" applyBorder="1" applyAlignment="1">
      <alignment horizontal="left" vertical="center"/>
    </xf>
    <xf numFmtId="0" fontId="28" fillId="0" borderId="26" xfId="1" applyFont="1" applyBorder="1" applyAlignment="1">
      <alignment vertical="center"/>
    </xf>
    <xf numFmtId="0" fontId="28" fillId="0" borderId="1" xfId="1" applyFont="1" applyBorder="1" applyAlignment="1">
      <alignment vertical="center"/>
    </xf>
    <xf numFmtId="0" fontId="18" fillId="2" borderId="3" xfId="1" applyFont="1" applyFill="1" applyBorder="1" applyAlignment="1">
      <alignment horizontal="right" vertical="center"/>
    </xf>
    <xf numFmtId="0" fontId="14" fillId="0" borderId="3" xfId="1" applyFont="1" applyBorder="1" applyAlignment="1">
      <alignment horizontal="left" vertical="center"/>
    </xf>
    <xf numFmtId="0" fontId="14" fillId="0" borderId="6" xfId="1" applyFont="1" applyBorder="1" applyAlignment="1">
      <alignment horizontal="left" vertical="center"/>
    </xf>
    <xf numFmtId="0" fontId="18" fillId="0" borderId="1" xfId="1" applyFont="1" applyBorder="1" applyAlignment="1">
      <alignment horizontal="right" vertical="center"/>
    </xf>
    <xf numFmtId="0" fontId="14" fillId="0" borderId="14" xfId="1" applyFont="1" applyBorder="1" applyAlignment="1">
      <alignment vertical="center"/>
    </xf>
    <xf numFmtId="0" fontId="3" fillId="0" borderId="0" xfId="1" applyFont="1" applyBorder="1" applyAlignment="1">
      <alignment horizontal="center" vertical="center"/>
    </xf>
    <xf numFmtId="177" fontId="22" fillId="0" borderId="0" xfId="1" applyNumberFormat="1" applyFont="1" applyAlignment="1"/>
    <xf numFmtId="0" fontId="24" fillId="0" borderId="5" xfId="0" applyFont="1" applyBorder="1" applyAlignment="1">
      <alignment vertical="center"/>
    </xf>
    <xf numFmtId="0" fontId="24" fillId="0" borderId="0" xfId="1" applyFont="1" applyAlignment="1">
      <alignment horizontal="right" vertical="top"/>
    </xf>
    <xf numFmtId="0" fontId="28" fillId="0" borderId="0" xfId="0" applyFont="1" applyBorder="1" applyAlignment="1">
      <alignment vertical="center"/>
    </xf>
    <xf numFmtId="0" fontId="10" fillId="0" borderId="0" xfId="1" applyFont="1" applyBorder="1" applyAlignment="1">
      <alignment horizontal="right" vertical="center"/>
    </xf>
    <xf numFmtId="0" fontId="24" fillId="0" borderId="5" xfId="0" applyFont="1" applyBorder="1">
      <alignment vertical="center"/>
    </xf>
    <xf numFmtId="0" fontId="10" fillId="0" borderId="5" xfId="1" applyFont="1" applyBorder="1" applyAlignment="1">
      <alignment vertical="center" shrinkToFit="1"/>
    </xf>
    <xf numFmtId="0" fontId="18" fillId="2" borderId="3" xfId="1" applyFont="1" applyFill="1" applyBorder="1" applyAlignment="1">
      <alignment horizontal="right" vertical="center" shrinkToFit="1"/>
    </xf>
    <xf numFmtId="0" fontId="18" fillId="2" borderId="0" xfId="1" applyFont="1" applyFill="1" applyBorder="1" applyAlignment="1">
      <alignment horizontal="right" vertical="center" shrinkToFit="1"/>
    </xf>
    <xf numFmtId="0" fontId="18" fillId="2" borderId="6" xfId="1" applyFont="1" applyFill="1" applyBorder="1" applyAlignment="1">
      <alignment horizontal="right" vertical="center" shrinkToFit="1"/>
    </xf>
    <xf numFmtId="0" fontId="18" fillId="0" borderId="27" xfId="1" applyFont="1" applyBorder="1" applyAlignment="1">
      <alignment horizontal="left" vertical="center"/>
    </xf>
    <xf numFmtId="0" fontId="18" fillId="0" borderId="19" xfId="1" applyFont="1" applyBorder="1" applyAlignment="1">
      <alignment horizontal="left" vertical="center"/>
    </xf>
    <xf numFmtId="0" fontId="28" fillId="0" borderId="0" xfId="1" applyFont="1" applyBorder="1" applyAlignment="1">
      <alignment horizontal="right" vertical="center"/>
    </xf>
    <xf numFmtId="0" fontId="29" fillId="0" borderId="0" xfId="1" applyFont="1" applyBorder="1" applyAlignment="1">
      <alignment vertical="center"/>
    </xf>
    <xf numFmtId="0" fontId="12" fillId="0" borderId="0" xfId="1" applyFont="1" applyBorder="1" applyAlignment="1">
      <alignment horizontal="right" vertical="top"/>
    </xf>
    <xf numFmtId="179" fontId="24" fillId="0" borderId="5" xfId="1" applyNumberFormat="1" applyFont="1" applyBorder="1" applyAlignment="1">
      <alignment horizontal="left" vertical="center"/>
    </xf>
    <xf numFmtId="0" fontId="18" fillId="0" borderId="9" xfId="1" applyFont="1" applyBorder="1" applyAlignment="1">
      <alignment horizontal="left" vertical="center" shrinkToFit="1"/>
    </xf>
    <xf numFmtId="0" fontId="18" fillId="0" borderId="10" xfId="1" applyFont="1" applyBorder="1" applyAlignment="1">
      <alignment horizontal="left" vertical="center" shrinkToFit="1"/>
    </xf>
    <xf numFmtId="0" fontId="19" fillId="2" borderId="19" xfId="1" applyFont="1" applyFill="1" applyBorder="1" applyAlignment="1">
      <alignment horizontal="right" vertical="center" shrinkToFit="1"/>
    </xf>
    <xf numFmtId="0" fontId="20" fillId="0" borderId="0" xfId="1" applyFont="1" applyBorder="1" applyAlignment="1">
      <alignment horizontal="left" vertical="center"/>
    </xf>
    <xf numFmtId="0" fontId="35" fillId="0" borderId="0" xfId="1" applyFont="1" applyBorder="1" applyAlignment="1">
      <alignment horizontal="left" vertical="center"/>
    </xf>
    <xf numFmtId="0" fontId="35" fillId="0" borderId="7" xfId="1" applyFont="1" applyBorder="1" applyAlignment="1">
      <alignment horizontal="left" vertical="center"/>
    </xf>
    <xf numFmtId="0" fontId="36" fillId="6" borderId="14" xfId="1" applyFont="1" applyFill="1" applyBorder="1" applyAlignment="1">
      <alignment horizontal="right" vertical="center"/>
    </xf>
    <xf numFmtId="0" fontId="19" fillId="2" borderId="0" xfId="1" applyFont="1" applyFill="1" applyBorder="1" applyAlignment="1">
      <alignment horizontal="right" vertical="center" shrinkToFit="1"/>
    </xf>
    <xf numFmtId="0" fontId="38" fillId="0" borderId="0" xfId="1" applyFont="1" applyBorder="1" applyAlignment="1">
      <alignment vertical="center"/>
    </xf>
    <xf numFmtId="0" fontId="2" fillId="0" borderId="14" xfId="1" applyFont="1" applyBorder="1" applyAlignment="1">
      <alignment vertical="center"/>
    </xf>
    <xf numFmtId="0" fontId="35" fillId="0" borderId="0" xfId="1" applyFont="1" applyBorder="1" applyAlignment="1">
      <alignment horizontal="right" vertical="center" shrinkToFit="1"/>
    </xf>
    <xf numFmtId="0" fontId="24" fillId="0" borderId="0" xfId="1" applyFont="1" applyBorder="1">
      <alignment vertical="center"/>
    </xf>
    <xf numFmtId="0" fontId="24" fillId="0" borderId="14" xfId="1" applyFont="1" applyBorder="1">
      <alignment vertical="center"/>
    </xf>
    <xf numFmtId="0" fontId="18" fillId="0" borderId="28" xfId="1" applyFont="1" applyBorder="1" applyAlignment="1">
      <alignment horizontal="left" vertical="center"/>
    </xf>
    <xf numFmtId="0" fontId="19" fillId="0" borderId="0" xfId="1" applyFont="1" applyBorder="1" applyAlignment="1">
      <alignment horizontal="left" vertical="center"/>
    </xf>
    <xf numFmtId="0" fontId="39" fillId="0" borderId="0" xfId="1" applyFont="1">
      <alignment vertical="center"/>
    </xf>
    <xf numFmtId="0" fontId="18" fillId="2" borderId="1" xfId="1" applyFont="1" applyFill="1" applyBorder="1" applyAlignment="1">
      <alignment horizontal="right" vertical="center"/>
    </xf>
    <xf numFmtId="0" fontId="14" fillId="0" borderId="1" xfId="1" applyFont="1" applyBorder="1" applyAlignment="1">
      <alignment horizontal="left" vertical="center"/>
    </xf>
    <xf numFmtId="0" fontId="18" fillId="0" borderId="3" xfId="1" applyFont="1" applyBorder="1" applyAlignment="1">
      <alignment horizontal="right" vertical="center" shrinkToFit="1"/>
    </xf>
    <xf numFmtId="0" fontId="28" fillId="2" borderId="18" xfId="1" applyFont="1" applyFill="1" applyBorder="1" applyAlignment="1">
      <alignment horizontal="right" vertical="center"/>
    </xf>
    <xf numFmtId="0" fontId="13" fillId="0" borderId="6" xfId="1" applyFont="1" applyBorder="1" applyAlignment="1">
      <alignment horizontal="right" vertical="center"/>
    </xf>
    <xf numFmtId="0" fontId="2" fillId="0" borderId="0" xfId="1" applyFont="1" applyBorder="1" applyAlignment="1">
      <alignment vertical="center" wrapText="1"/>
    </xf>
    <xf numFmtId="0" fontId="18" fillId="4" borderId="17" xfId="1" applyFont="1" applyFill="1" applyBorder="1" applyAlignment="1">
      <alignment horizontal="left" vertical="center" indent="2"/>
    </xf>
    <xf numFmtId="0" fontId="18" fillId="4" borderId="17" xfId="1" applyFont="1" applyFill="1" applyBorder="1" applyAlignment="1">
      <alignment horizontal="center" vertical="center"/>
    </xf>
    <xf numFmtId="0" fontId="18" fillId="0" borderId="6" xfId="1" applyFont="1" applyBorder="1" applyAlignment="1">
      <alignment horizontal="left" vertical="center" shrinkToFit="1"/>
    </xf>
    <xf numFmtId="0" fontId="18" fillId="0" borderId="12" xfId="1" applyFont="1" applyBorder="1" applyAlignment="1">
      <alignment horizontal="left" vertical="center" shrinkToFit="1"/>
    </xf>
    <xf numFmtId="0" fontId="18" fillId="0" borderId="9" xfId="1" applyFont="1" applyBorder="1" applyAlignment="1">
      <alignment horizontal="right" vertical="center" shrinkToFit="1"/>
    </xf>
    <xf numFmtId="0" fontId="18" fillId="2" borderId="9" xfId="1" applyFont="1" applyFill="1" applyBorder="1" applyAlignment="1">
      <alignment horizontal="right" vertical="center" shrinkToFit="1"/>
    </xf>
    <xf numFmtId="0" fontId="28" fillId="2" borderId="22" xfId="1" applyFont="1" applyFill="1" applyBorder="1" applyAlignment="1">
      <alignment horizontal="right" vertical="center"/>
    </xf>
    <xf numFmtId="0" fontId="2" fillId="0" borderId="9" xfId="1" applyFont="1" applyBorder="1">
      <alignment vertical="center"/>
    </xf>
    <xf numFmtId="0" fontId="29" fillId="0" borderId="9" xfId="1" applyFont="1" applyBorder="1" applyAlignment="1">
      <alignment vertical="center"/>
    </xf>
    <xf numFmtId="180" fontId="24" fillId="0" borderId="5" xfId="1" applyNumberFormat="1" applyFont="1" applyBorder="1" applyAlignment="1">
      <alignment horizontal="left" vertical="center"/>
    </xf>
    <xf numFmtId="0" fontId="14" fillId="0" borderId="6" xfId="1" applyFont="1" applyBorder="1" applyAlignment="1">
      <alignment vertical="center"/>
    </xf>
    <xf numFmtId="0" fontId="28" fillId="0" borderId="6" xfId="0" applyFont="1" applyBorder="1" applyAlignment="1">
      <alignment vertical="center"/>
    </xf>
    <xf numFmtId="0" fontId="18" fillId="2" borderId="19" xfId="1" applyFont="1" applyFill="1" applyBorder="1" applyAlignment="1">
      <alignment horizontal="right" vertical="center"/>
    </xf>
    <xf numFmtId="0" fontId="28" fillId="0" borderId="15" xfId="1" applyFont="1" applyBorder="1" applyAlignment="1">
      <alignment vertical="center" wrapText="1"/>
    </xf>
    <xf numFmtId="0" fontId="29" fillId="0" borderId="6" xfId="1" applyFont="1" applyBorder="1" applyAlignment="1">
      <alignment vertical="center"/>
    </xf>
    <xf numFmtId="0" fontId="28" fillId="0" borderId="22" xfId="1" applyFont="1" applyBorder="1" applyAlignment="1">
      <alignment vertical="center" wrapText="1"/>
    </xf>
    <xf numFmtId="0" fontId="28" fillId="2" borderId="15" xfId="1" applyFont="1" applyFill="1" applyBorder="1" applyAlignment="1">
      <alignment horizontal="right" vertical="center"/>
    </xf>
    <xf numFmtId="0" fontId="14" fillId="0" borderId="9" xfId="1" applyFont="1" applyBorder="1" applyAlignment="1">
      <alignment vertical="center"/>
    </xf>
    <xf numFmtId="0" fontId="18" fillId="0" borderId="28" xfId="1" applyFont="1" applyBorder="1" applyAlignment="1">
      <alignment horizontal="right" vertical="center"/>
    </xf>
    <xf numFmtId="0" fontId="37" fillId="0" borderId="0" xfId="1" applyFont="1" applyBorder="1" applyAlignment="1">
      <alignment horizontal="left" vertical="center"/>
    </xf>
    <xf numFmtId="0" fontId="14" fillId="0" borderId="18" xfId="1" applyFont="1" applyBorder="1" applyAlignment="1">
      <alignment horizontal="left" vertical="center"/>
    </xf>
    <xf numFmtId="0" fontId="28" fillId="0" borderId="3" xfId="1" applyFont="1" applyBorder="1" applyAlignment="1">
      <alignment horizontal="left" vertical="center" shrinkToFit="1"/>
    </xf>
    <xf numFmtId="0" fontId="2" fillId="0" borderId="6" xfId="1" applyFont="1" applyBorder="1" applyAlignment="1">
      <alignment vertical="center"/>
    </xf>
    <xf numFmtId="0" fontId="2" fillId="0" borderId="6" xfId="0" applyFont="1" applyBorder="1" applyAlignment="1">
      <alignment vertical="center"/>
    </xf>
    <xf numFmtId="0" fontId="14" fillId="0" borderId="14" xfId="1" applyFont="1" applyBorder="1" applyAlignment="1">
      <alignment horizontal="left" vertical="center"/>
    </xf>
    <xf numFmtId="0" fontId="28" fillId="0" borderId="0" xfId="1" applyFont="1" applyBorder="1" applyAlignment="1">
      <alignment horizontal="left" vertical="center" shrinkToFit="1"/>
    </xf>
    <xf numFmtId="0" fontId="2" fillId="0" borderId="5" xfId="0" applyFont="1" applyBorder="1" applyAlignment="1">
      <alignment vertical="center"/>
    </xf>
    <xf numFmtId="0" fontId="11" fillId="0" borderId="5" xfId="0" applyFont="1" applyBorder="1" applyAlignment="1">
      <alignment vertical="center"/>
    </xf>
    <xf numFmtId="0" fontId="10" fillId="0" borderId="11" xfId="1" applyFont="1" applyBorder="1">
      <alignment vertical="center"/>
    </xf>
    <xf numFmtId="0" fontId="28" fillId="0" borderId="15" xfId="1" applyFont="1" applyBorder="1" applyAlignment="1">
      <alignment horizontal="right" vertical="center"/>
    </xf>
    <xf numFmtId="0" fontId="28" fillId="0" borderId="6" xfId="1" applyFont="1" applyBorder="1" applyAlignment="1">
      <alignment vertical="center" shrinkToFit="1"/>
    </xf>
    <xf numFmtId="0" fontId="2" fillId="0" borderId="9" xfId="1" applyFont="1" applyBorder="1" applyAlignment="1">
      <alignment vertical="center"/>
    </xf>
    <xf numFmtId="0" fontId="2" fillId="0" borderId="9" xfId="0" applyFont="1" applyBorder="1" applyAlignment="1">
      <alignment vertical="center"/>
    </xf>
    <xf numFmtId="180" fontId="24" fillId="0" borderId="5" xfId="0" applyNumberFormat="1" applyFont="1" applyBorder="1" applyAlignment="1">
      <alignment horizontal="left" vertical="center"/>
    </xf>
    <xf numFmtId="0" fontId="10" fillId="0" borderId="0" xfId="1" applyFont="1" applyAlignment="1">
      <alignment vertical="center"/>
    </xf>
    <xf numFmtId="0" fontId="28" fillId="0" borderId="22" xfId="1" applyFont="1" applyBorder="1" applyAlignment="1">
      <alignment vertical="center" shrinkToFit="1"/>
    </xf>
    <xf numFmtId="0" fontId="28" fillId="0" borderId="9" xfId="1" applyFont="1" applyBorder="1" applyAlignment="1">
      <alignment vertical="center" shrinkToFit="1"/>
    </xf>
    <xf numFmtId="0" fontId="28" fillId="0" borderId="9" xfId="0" applyFont="1" applyBorder="1" applyAlignment="1">
      <alignment vertical="center"/>
    </xf>
    <xf numFmtId="0" fontId="41" fillId="0" borderId="0" xfId="1" applyFont="1" applyAlignment="1">
      <alignment horizontal="left" vertical="center" indent="2"/>
    </xf>
    <xf numFmtId="0" fontId="8" fillId="0" borderId="0" xfId="1" applyFont="1" applyBorder="1">
      <alignment vertical="center"/>
    </xf>
    <xf numFmtId="0" fontId="8" fillId="0" borderId="0" xfId="1" applyFont="1" applyBorder="1" applyAlignment="1">
      <alignment vertical="center"/>
    </xf>
    <xf numFmtId="0" fontId="42" fillId="0" borderId="29" xfId="1" applyFont="1" applyBorder="1" applyAlignment="1">
      <alignment horizontal="left" vertical="center"/>
    </xf>
    <xf numFmtId="0" fontId="44" fillId="0" borderId="0" xfId="1" applyFont="1" applyBorder="1" applyAlignment="1">
      <alignment horizontal="center" vertical="center"/>
    </xf>
    <xf numFmtId="0" fontId="29" fillId="0" borderId="0" xfId="1" applyFont="1" applyBorder="1" applyAlignment="1">
      <alignment horizontal="center" vertical="center"/>
    </xf>
    <xf numFmtId="0" fontId="41" fillId="0" borderId="0" xfId="1" applyFont="1" applyBorder="1" applyAlignment="1">
      <alignment horizontal="left" vertical="center" wrapText="1" indent="2"/>
    </xf>
    <xf numFmtId="0" fontId="11" fillId="0" borderId="5" xfId="1" applyFont="1" applyBorder="1" applyAlignment="1">
      <alignment horizontal="center" vertical="center"/>
    </xf>
    <xf numFmtId="49" fontId="11" fillId="0" borderId="30" xfId="1" applyNumberFormat="1" applyFont="1" applyBorder="1" applyAlignment="1">
      <alignment horizontal="center" vertical="center"/>
    </xf>
    <xf numFmtId="0" fontId="0" fillId="0" borderId="31" xfId="0" applyBorder="1">
      <alignment vertical="center"/>
    </xf>
    <xf numFmtId="0" fontId="2" fillId="8" borderId="17" xfId="1" applyFont="1" applyFill="1" applyBorder="1" applyAlignment="1">
      <alignment vertical="center"/>
    </xf>
    <xf numFmtId="0" fontId="2" fillId="8" borderId="17" xfId="1" applyFont="1" applyFill="1" applyBorder="1" applyAlignment="1">
      <alignment vertical="top"/>
    </xf>
    <xf numFmtId="0" fontId="18" fillId="8" borderId="17" xfId="1" applyFont="1" applyFill="1" applyBorder="1">
      <alignment vertical="center"/>
    </xf>
    <xf numFmtId="0" fontId="18" fillId="8" borderId="17" xfId="1" applyFont="1" applyFill="1" applyBorder="1" applyAlignment="1">
      <alignment vertical="center"/>
    </xf>
    <xf numFmtId="0" fontId="56" fillId="0" borderId="0" xfId="1" applyFont="1" applyBorder="1" applyAlignment="1">
      <alignment horizontal="left" vertical="center"/>
    </xf>
    <xf numFmtId="0" fontId="18" fillId="0" borderId="14" xfId="1" applyFont="1" applyBorder="1" applyAlignment="1">
      <alignment vertical="center" wrapText="1"/>
    </xf>
    <xf numFmtId="0" fontId="18" fillId="0" borderId="21" xfId="1" applyFont="1" applyBorder="1" applyAlignment="1">
      <alignment vertical="center" wrapText="1"/>
    </xf>
    <xf numFmtId="0" fontId="18" fillId="0" borderId="5" xfId="1" applyFont="1" applyBorder="1" applyAlignment="1">
      <alignment horizontal="center" vertical="center" wrapText="1"/>
    </xf>
    <xf numFmtId="0" fontId="14" fillId="0" borderId="24" xfId="1" applyFont="1" applyBorder="1" applyAlignment="1">
      <alignment horizontal="center" vertical="center" wrapText="1"/>
    </xf>
    <xf numFmtId="0" fontId="56" fillId="0" borderId="9" xfId="1" applyFont="1" applyBorder="1" applyAlignment="1">
      <alignment horizontal="right" vertical="center"/>
    </xf>
    <xf numFmtId="0" fontId="56" fillId="0" borderId="9" xfId="1" applyFont="1" applyBorder="1" applyAlignment="1">
      <alignment horizontal="right" vertical="top"/>
    </xf>
    <xf numFmtId="0" fontId="47" fillId="0" borderId="3" xfId="1" applyFont="1" applyBorder="1" applyAlignment="1">
      <alignment horizontal="left" vertical="center"/>
    </xf>
    <xf numFmtId="0" fontId="14" fillId="0" borderId="0" xfId="1" applyFont="1">
      <alignment vertical="center"/>
    </xf>
    <xf numFmtId="0" fontId="18" fillId="0" borderId="0" xfId="1" applyFont="1" applyAlignment="1">
      <alignment horizontal="right" vertical="center"/>
    </xf>
    <xf numFmtId="0" fontId="47" fillId="0" borderId="0" xfId="1" applyFont="1" applyBorder="1" applyAlignment="1">
      <alignment horizontal="center" wrapText="1"/>
    </xf>
    <xf numFmtId="0" fontId="12" fillId="0" borderId="32" xfId="1" applyFont="1" applyBorder="1" applyAlignment="1">
      <alignment horizontal="center" vertical="center" wrapText="1"/>
    </xf>
    <xf numFmtId="0" fontId="15" fillId="8" borderId="33" xfId="1" applyFont="1" applyFill="1" applyBorder="1" applyAlignment="1">
      <alignment vertical="center"/>
    </xf>
    <xf numFmtId="0" fontId="18" fillId="8" borderId="34" xfId="1" applyFont="1" applyFill="1" applyBorder="1" applyAlignment="1">
      <alignment vertical="center"/>
    </xf>
    <xf numFmtId="0" fontId="16" fillId="0" borderId="35" xfId="1" applyFont="1" applyBorder="1" applyAlignment="1">
      <alignment vertical="center"/>
    </xf>
    <xf numFmtId="0" fontId="17" fillId="0" borderId="36" xfId="1" applyFont="1" applyBorder="1" applyAlignment="1">
      <alignment vertical="center"/>
    </xf>
    <xf numFmtId="0" fontId="17" fillId="0" borderId="37" xfId="1" applyFont="1" applyBorder="1" applyAlignment="1">
      <alignment horizontal="left" vertical="center"/>
    </xf>
    <xf numFmtId="0" fontId="17" fillId="0" borderId="38" xfId="1" applyFont="1" applyBorder="1" applyAlignment="1">
      <alignment vertical="center"/>
    </xf>
    <xf numFmtId="0" fontId="17" fillId="0" borderId="39" xfId="1" applyFont="1" applyBorder="1" applyAlignment="1">
      <alignment vertical="center"/>
    </xf>
    <xf numFmtId="0" fontId="63" fillId="0" borderId="35" xfId="1" applyFont="1" applyBorder="1" applyAlignment="1">
      <alignment vertical="center"/>
    </xf>
    <xf numFmtId="0" fontId="2" fillId="0" borderId="34" xfId="1" applyFont="1" applyBorder="1" applyAlignment="1">
      <alignment horizontal="center" vertical="center"/>
    </xf>
    <xf numFmtId="0" fontId="15" fillId="3" borderId="33" xfId="1" applyFont="1" applyFill="1" applyBorder="1" applyAlignment="1">
      <alignment vertical="center"/>
    </xf>
    <xf numFmtId="0" fontId="18" fillId="3" borderId="34" xfId="1" applyFont="1" applyFill="1" applyBorder="1" applyAlignment="1">
      <alignment vertical="center"/>
    </xf>
    <xf numFmtId="0" fontId="11" fillId="4" borderId="33" xfId="1" applyFont="1" applyFill="1" applyBorder="1" applyAlignment="1">
      <alignment vertical="center"/>
    </xf>
    <xf numFmtId="0" fontId="18" fillId="4" borderId="34" xfId="1" applyFont="1" applyFill="1" applyBorder="1" applyAlignment="1">
      <alignment vertical="center"/>
    </xf>
    <xf numFmtId="0" fontId="28" fillId="0" borderId="37" xfId="1" applyFont="1" applyBorder="1" applyAlignment="1">
      <alignment vertical="center"/>
    </xf>
    <xf numFmtId="0" fontId="18" fillId="4" borderId="34" xfId="1" applyFont="1" applyFill="1" applyBorder="1" applyAlignment="1">
      <alignment horizontal="center" vertical="center"/>
    </xf>
    <xf numFmtId="0" fontId="2" fillId="0" borderId="40" xfId="1" applyFont="1" applyBorder="1" applyAlignment="1">
      <alignment vertical="center" wrapText="1"/>
    </xf>
    <xf numFmtId="0" fontId="18" fillId="0" borderId="41" xfId="1" applyFont="1" applyBorder="1" applyAlignment="1">
      <alignment horizontal="right" vertical="center"/>
    </xf>
    <xf numFmtId="0" fontId="18" fillId="0" borderId="42" xfId="1" applyFont="1" applyBorder="1" applyAlignment="1">
      <alignment horizontal="left" vertical="center" shrinkToFit="1"/>
    </xf>
    <xf numFmtId="0" fontId="18" fillId="0" borderId="43" xfId="1" applyFont="1" applyBorder="1" applyAlignment="1">
      <alignment horizontal="left" vertical="center" shrinkToFit="1"/>
    </xf>
    <xf numFmtId="0" fontId="28" fillId="0" borderId="40" xfId="1" applyFont="1" applyBorder="1" applyAlignment="1">
      <alignment vertical="center" wrapText="1"/>
    </xf>
    <xf numFmtId="0" fontId="28" fillId="0" borderId="42" xfId="1" applyFont="1" applyBorder="1" applyAlignment="1">
      <alignment vertical="center" wrapText="1"/>
    </xf>
    <xf numFmtId="0" fontId="29" fillId="0" borderId="42" xfId="1" applyFont="1" applyBorder="1" applyAlignment="1">
      <alignment vertical="center"/>
    </xf>
    <xf numFmtId="0" fontId="28" fillId="0" borderId="42" xfId="1" applyFont="1" applyBorder="1" applyAlignment="1">
      <alignment vertical="center"/>
    </xf>
    <xf numFmtId="0" fontId="11" fillId="0" borderId="0" xfId="1" applyFont="1" applyBorder="1" applyAlignment="1">
      <alignment horizontal="left" vertical="center"/>
    </xf>
    <xf numFmtId="0" fontId="12" fillId="0" borderId="0" xfId="1" applyFont="1" applyBorder="1" applyAlignment="1">
      <alignment horizontal="left" vertical="center" wrapText="1" indent="2"/>
    </xf>
    <xf numFmtId="49" fontId="14" fillId="0" borderId="16" xfId="1" applyNumberFormat="1" applyFont="1" applyBorder="1" applyAlignment="1">
      <alignment horizontal="center" vertical="center" wrapText="1"/>
    </xf>
    <xf numFmtId="0" fontId="14" fillId="0" borderId="5" xfId="1" applyFont="1" applyBorder="1" applyAlignment="1">
      <alignment horizontal="center" vertical="center"/>
    </xf>
    <xf numFmtId="0" fontId="14" fillId="0" borderId="63" xfId="1" applyFont="1" applyBorder="1" applyAlignment="1">
      <alignment horizontal="center" vertical="center"/>
    </xf>
    <xf numFmtId="0" fontId="0" fillId="2" borderId="5" xfId="0" applyFill="1" applyBorder="1" applyAlignment="1">
      <alignment vertical="center"/>
    </xf>
    <xf numFmtId="0" fontId="0" fillId="2" borderId="63" xfId="0" applyFont="1" applyFill="1" applyBorder="1" applyAlignment="1">
      <alignment horizontal="left" vertical="center"/>
    </xf>
    <xf numFmtId="49" fontId="12" fillId="0" borderId="0" xfId="1" applyNumberFormat="1" applyFont="1" applyBorder="1" applyAlignment="1">
      <alignment horizontal="left" vertical="center" wrapText="1" indent="2"/>
    </xf>
    <xf numFmtId="0" fontId="43" fillId="2" borderId="63" xfId="1" applyFont="1" applyFill="1" applyBorder="1" applyAlignment="1">
      <alignment horizontal="left" vertical="center"/>
    </xf>
    <xf numFmtId="49" fontId="43" fillId="2" borderId="65" xfId="1" applyNumberFormat="1" applyFont="1" applyFill="1" applyBorder="1" applyAlignment="1">
      <alignment horizontal="left" vertical="center"/>
    </xf>
    <xf numFmtId="0" fontId="3" fillId="0" borderId="60" xfId="1" applyFont="1" applyBorder="1" applyAlignment="1">
      <alignment horizontal="center" vertical="center" wrapText="1"/>
    </xf>
    <xf numFmtId="0" fontId="42" fillId="0" borderId="29" xfId="1" applyFont="1" applyBorder="1" applyAlignment="1">
      <alignment horizontal="center" vertical="center" wrapText="1"/>
    </xf>
    <xf numFmtId="0" fontId="0" fillId="2" borderId="29" xfId="0" applyFill="1" applyBorder="1" applyAlignment="1">
      <alignment vertical="center"/>
    </xf>
    <xf numFmtId="0" fontId="43" fillId="0" borderId="73" xfId="1" applyFont="1" applyBorder="1" applyAlignment="1">
      <alignment horizontal="left" vertical="center"/>
    </xf>
    <xf numFmtId="0" fontId="12" fillId="0" borderId="19" xfId="1" applyFont="1" applyBorder="1" applyAlignment="1">
      <alignment horizontal="left" vertical="center" wrapText="1" indent="2"/>
    </xf>
    <xf numFmtId="0" fontId="42" fillId="0" borderId="10" xfId="1" applyFont="1" applyBorder="1" applyAlignment="1">
      <alignment horizontal="center" vertical="center" wrapText="1"/>
    </xf>
    <xf numFmtId="0" fontId="0" fillId="2" borderId="5" xfId="0" applyFont="1" applyFill="1" applyBorder="1" applyAlignment="1">
      <alignment horizontal="center" vertical="center"/>
    </xf>
    <xf numFmtId="0" fontId="11" fillId="0" borderId="84" xfId="1" applyFont="1" applyBorder="1" applyAlignment="1">
      <alignment vertical="center" wrapText="1"/>
    </xf>
    <xf numFmtId="0" fontId="11" fillId="0" borderId="85" xfId="1" applyFont="1" applyBorder="1" applyAlignment="1">
      <alignment vertical="center" wrapText="1"/>
    </xf>
    <xf numFmtId="0" fontId="14" fillId="0" borderId="7" xfId="1" applyFont="1" applyBorder="1" applyAlignment="1">
      <alignment horizontal="left" vertical="center" shrinkToFit="1"/>
    </xf>
    <xf numFmtId="0" fontId="28" fillId="0" borderId="14" xfId="1" applyFont="1" applyBorder="1" applyAlignment="1">
      <alignment vertical="center" wrapText="1" shrinkToFit="1"/>
    </xf>
    <xf numFmtId="0" fontId="14" fillId="0" borderId="0" xfId="1" applyFont="1" applyBorder="1" applyAlignment="1">
      <alignment vertical="center"/>
    </xf>
    <xf numFmtId="0" fontId="14" fillId="0" borderId="0" xfId="1" applyFont="1" applyBorder="1" applyAlignment="1">
      <alignment vertical="center" shrinkToFit="1"/>
    </xf>
    <xf numFmtId="0" fontId="14" fillId="0" borderId="14" xfId="1" applyFont="1" applyBorder="1" applyAlignment="1">
      <alignment vertical="center" shrinkToFit="1"/>
    </xf>
    <xf numFmtId="0" fontId="29" fillId="2" borderId="0" xfId="1" applyFont="1" applyFill="1" applyBorder="1" applyAlignment="1">
      <alignment vertical="center"/>
    </xf>
    <xf numFmtId="0" fontId="34" fillId="0" borderId="0" xfId="1" applyFont="1" applyBorder="1" applyAlignment="1">
      <alignment horizontal="right" vertical="center"/>
    </xf>
    <xf numFmtId="0" fontId="11" fillId="0" borderId="74" xfId="1" applyFont="1" applyBorder="1" applyAlignment="1">
      <alignment vertical="center" wrapText="1"/>
    </xf>
    <xf numFmtId="0" fontId="11" fillId="0" borderId="63" xfId="1" applyFont="1" applyBorder="1" applyAlignment="1">
      <alignment vertical="center" wrapText="1"/>
    </xf>
    <xf numFmtId="0" fontId="14" fillId="0" borderId="0" xfId="1" applyFont="1" applyBorder="1" applyAlignment="1">
      <alignment horizontal="left" vertical="center" shrinkToFit="1"/>
    </xf>
    <xf numFmtId="0" fontId="14" fillId="0" borderId="14" xfId="1" applyFont="1" applyBorder="1" applyAlignment="1">
      <alignment vertical="center" wrapText="1" shrinkToFit="1"/>
    </xf>
    <xf numFmtId="0" fontId="14" fillId="0" borderId="9" xfId="1" applyFont="1" applyBorder="1" applyAlignment="1">
      <alignment horizontal="left" vertical="center" shrinkToFit="1"/>
    </xf>
    <xf numFmtId="0" fontId="29" fillId="2" borderId="6" xfId="1" applyFont="1" applyFill="1" applyBorder="1" applyAlignment="1">
      <alignment vertical="center"/>
    </xf>
    <xf numFmtId="178" fontId="28" fillId="7" borderId="0" xfId="0" applyNumberFormat="1" applyFont="1" applyFill="1" applyBorder="1" applyAlignment="1">
      <alignment vertical="center"/>
    </xf>
    <xf numFmtId="0" fontId="11" fillId="0" borderId="64" xfId="1" applyFont="1" applyBorder="1" applyAlignment="1">
      <alignment vertical="center" wrapText="1"/>
    </xf>
    <xf numFmtId="0" fontId="14" fillId="0" borderId="10" xfId="1" applyFont="1" applyBorder="1" applyAlignment="1">
      <alignment horizontal="left" vertical="center" shrinkToFit="1"/>
    </xf>
    <xf numFmtId="0" fontId="28" fillId="2" borderId="9" xfId="1" applyFont="1" applyFill="1" applyBorder="1" applyAlignment="1">
      <alignment vertical="center"/>
    </xf>
    <xf numFmtId="0" fontId="14" fillId="0" borderId="6" xfId="1" applyFont="1" applyBorder="1" applyAlignment="1">
      <alignment horizontal="left" vertical="center" shrinkToFit="1"/>
    </xf>
    <xf numFmtId="0" fontId="28" fillId="2" borderId="6" xfId="1" applyFont="1" applyFill="1" applyBorder="1" applyAlignment="1">
      <alignment vertical="center"/>
    </xf>
    <xf numFmtId="0" fontId="2" fillId="0" borderId="30" xfId="1" applyFont="1" applyBorder="1" applyAlignment="1">
      <alignment vertical="center" wrapText="1"/>
    </xf>
    <xf numFmtId="0" fontId="2" fillId="0" borderId="83" xfId="1" applyFont="1" applyBorder="1" applyAlignment="1">
      <alignment vertical="center" wrapText="1"/>
    </xf>
    <xf numFmtId="0" fontId="28" fillId="0" borderId="6" xfId="1" applyFont="1" applyBorder="1" applyAlignment="1">
      <alignment vertical="center"/>
    </xf>
    <xf numFmtId="0" fontId="62" fillId="0" borderId="64" xfId="1" applyFont="1" applyBorder="1" applyAlignment="1">
      <alignment vertical="center" wrapText="1"/>
    </xf>
    <xf numFmtId="0" fontId="13" fillId="0" borderId="58" xfId="1" applyFont="1" applyBorder="1" applyAlignment="1">
      <alignment horizontal="center" vertical="top"/>
    </xf>
    <xf numFmtId="0" fontId="13" fillId="0" borderId="82" xfId="1" applyFont="1" applyBorder="1" applyAlignment="1">
      <alignment horizontal="center" vertical="top"/>
    </xf>
    <xf numFmtId="0" fontId="14" fillId="0" borderId="12" xfId="1" applyFont="1" applyBorder="1" applyAlignment="1">
      <alignment horizontal="left" vertical="center" shrinkToFit="1"/>
    </xf>
    <xf numFmtId="0" fontId="14" fillId="0" borderId="15" xfId="1" applyFont="1" applyBorder="1" applyAlignment="1">
      <alignment vertical="center" shrinkToFit="1"/>
    </xf>
    <xf numFmtId="0" fontId="14" fillId="0" borderId="0" xfId="1" applyFont="1" applyBorder="1" applyAlignment="1">
      <alignment horizontal="right" vertical="center"/>
    </xf>
    <xf numFmtId="0" fontId="28" fillId="2" borderId="0" xfId="1" applyFont="1" applyFill="1" applyBorder="1" applyAlignment="1">
      <alignment vertical="center"/>
    </xf>
    <xf numFmtId="0" fontId="13" fillId="0" borderId="37" xfId="1" applyFont="1" applyBorder="1" applyAlignment="1">
      <alignment horizontal="center" vertical="top"/>
    </xf>
    <xf numFmtId="0" fontId="11" fillId="0" borderId="0" xfId="1" applyFont="1" applyBorder="1" applyAlignment="1">
      <alignment vertical="center" shrinkToFit="1"/>
    </xf>
    <xf numFmtId="0" fontId="28" fillId="0" borderId="37" xfId="1" applyFont="1" applyBorder="1" applyAlignment="1">
      <alignment horizontal="center" vertical="center"/>
    </xf>
    <xf numFmtId="0" fontId="18" fillId="0" borderId="7" xfId="1" applyFont="1" applyBorder="1" applyAlignment="1">
      <alignment horizontal="left" vertical="center" shrinkToFit="1"/>
    </xf>
    <xf numFmtId="0" fontId="18" fillId="0" borderId="12" xfId="1" applyFont="1" applyBorder="1" applyAlignment="1">
      <alignment horizontal="left" vertical="center" shrinkToFit="1"/>
    </xf>
    <xf numFmtId="0" fontId="0" fillId="0" borderId="54" xfId="0" applyFont="1" applyBorder="1" applyAlignment="1">
      <alignment vertical="center" wrapText="1"/>
    </xf>
    <xf numFmtId="0" fontId="0" fillId="0" borderId="55" xfId="0" applyFont="1" applyBorder="1" applyAlignment="1">
      <alignment vertical="center" wrapText="1"/>
    </xf>
    <xf numFmtId="0" fontId="0" fillId="0" borderId="80" xfId="0" applyFont="1" applyBorder="1" applyAlignment="1">
      <alignment vertical="center" wrapText="1"/>
    </xf>
    <xf numFmtId="0" fontId="0" fillId="0" borderId="81" xfId="0" applyFont="1" applyBorder="1" applyAlignment="1">
      <alignment vertical="center" wrapText="1"/>
    </xf>
    <xf numFmtId="0" fontId="14" fillId="0" borderId="9" xfId="1" applyFont="1" applyBorder="1" applyAlignment="1">
      <alignment vertical="center" shrinkToFit="1"/>
    </xf>
    <xf numFmtId="0" fontId="28" fillId="0" borderId="37" xfId="1" applyFont="1" applyBorder="1" applyAlignment="1">
      <alignment horizontal="center" vertical="center" shrinkToFit="1"/>
    </xf>
    <xf numFmtId="0" fontId="14" fillId="0" borderId="22" xfId="1" applyFont="1" applyBorder="1" applyAlignment="1">
      <alignment vertical="center" shrinkToFit="1"/>
    </xf>
    <xf numFmtId="0" fontId="28" fillId="0" borderId="79" xfId="1" applyFont="1" applyBorder="1" applyAlignment="1">
      <alignment horizontal="center" vertical="center"/>
    </xf>
    <xf numFmtId="0" fontId="51" fillId="0" borderId="63" xfId="1" applyFont="1" applyBorder="1" applyAlignment="1">
      <alignment vertical="center" wrapText="1"/>
    </xf>
    <xf numFmtId="0" fontId="14" fillId="0" borderId="7" xfId="1" applyFont="1" applyBorder="1" applyAlignment="1">
      <alignment horizontal="left" vertical="center"/>
    </xf>
    <xf numFmtId="0" fontId="14" fillId="0" borderId="19" xfId="1" applyFont="1" applyBorder="1" applyAlignment="1">
      <alignment horizontal="left" vertical="center"/>
    </xf>
    <xf numFmtId="0" fontId="50" fillId="0" borderId="77" xfId="1" applyFont="1" applyBorder="1" applyAlignment="1">
      <alignment vertical="center" wrapText="1"/>
    </xf>
    <xf numFmtId="0" fontId="11" fillId="0" borderId="77" xfId="1" applyFont="1" applyBorder="1" applyAlignment="1">
      <alignment vertical="center" wrapText="1"/>
    </xf>
    <xf numFmtId="0" fontId="28" fillId="0" borderId="58" xfId="1" applyFont="1" applyBorder="1" applyAlignment="1">
      <alignment horizontal="center" vertical="center"/>
    </xf>
    <xf numFmtId="0" fontId="2" fillId="0" borderId="71" xfId="1" applyFont="1" applyBorder="1" applyAlignment="1">
      <alignment horizontal="left" vertical="center" wrapText="1"/>
    </xf>
    <xf numFmtId="0" fontId="2" fillId="0" borderId="72" xfId="1" applyFont="1" applyBorder="1" applyAlignment="1">
      <alignment horizontal="left" vertical="center" wrapText="1"/>
    </xf>
    <xf numFmtId="0" fontId="59" fillId="0" borderId="73" xfId="1" applyFont="1" applyBorder="1" applyAlignment="1">
      <alignment horizontal="left" vertical="center" wrapText="1"/>
    </xf>
    <xf numFmtId="0" fontId="14" fillId="0" borderId="73" xfId="1" applyFont="1" applyBorder="1" applyAlignment="1">
      <alignment horizontal="left" vertical="center" wrapText="1"/>
    </xf>
    <xf numFmtId="0" fontId="14" fillId="0" borderId="4" xfId="1" applyFont="1" applyBorder="1" applyAlignment="1">
      <alignment horizontal="left" vertical="center" shrinkToFit="1"/>
    </xf>
    <xf numFmtId="0" fontId="28" fillId="0" borderId="49" xfId="1" applyFont="1" applyBorder="1" applyAlignment="1">
      <alignment horizontal="center" vertical="center" shrinkToFit="1"/>
    </xf>
    <xf numFmtId="0" fontId="51" fillId="0" borderId="64" xfId="1" applyFont="1" applyBorder="1" applyAlignment="1">
      <alignment vertical="center" wrapText="1"/>
    </xf>
    <xf numFmtId="0" fontId="50" fillId="0" borderId="65" xfId="1" applyFont="1" applyBorder="1" applyAlignment="1">
      <alignment vertical="center" wrapText="1"/>
    </xf>
    <xf numFmtId="0" fontId="11" fillId="0" borderId="65" xfId="1" applyFont="1" applyBorder="1" applyAlignment="1">
      <alignment vertical="center" wrapText="1"/>
    </xf>
    <xf numFmtId="0" fontId="50" fillId="0" borderId="64" xfId="1" applyFont="1" applyBorder="1" applyAlignment="1">
      <alignment vertical="center" wrapText="1"/>
    </xf>
    <xf numFmtId="0" fontId="28" fillId="0" borderId="78" xfId="1" applyFont="1" applyBorder="1" applyAlignment="1">
      <alignment horizontal="center" vertical="center"/>
    </xf>
    <xf numFmtId="0" fontId="14" fillId="0" borderId="6" xfId="1" applyFont="1" applyBorder="1" applyAlignment="1">
      <alignment vertical="center" shrinkToFit="1"/>
    </xf>
    <xf numFmtId="0" fontId="2" fillId="0" borderId="59" xfId="1" applyFont="1" applyBorder="1" applyAlignment="1">
      <alignment horizontal="center" vertical="center" wrapText="1"/>
    </xf>
    <xf numFmtId="0" fontId="2" fillId="0" borderId="60" xfId="1" applyFont="1" applyBorder="1" applyAlignment="1">
      <alignment horizontal="center" vertical="center" wrapText="1"/>
    </xf>
    <xf numFmtId="0" fontId="49" fillId="0" borderId="66" xfId="1" applyFont="1" applyBorder="1" applyAlignment="1">
      <alignment vertical="center" wrapText="1"/>
    </xf>
    <xf numFmtId="0" fontId="11" fillId="0" borderId="66" xfId="1" applyFont="1" applyBorder="1" applyAlignment="1">
      <alignment vertical="center" wrapText="1"/>
    </xf>
    <xf numFmtId="0" fontId="28" fillId="0" borderId="49" xfId="1" applyFont="1" applyBorder="1" applyAlignment="1">
      <alignment horizontal="center" vertical="center"/>
    </xf>
    <xf numFmtId="0" fontId="14" fillId="0" borderId="22" xfId="1" applyFont="1" applyBorder="1" applyAlignment="1">
      <alignment vertical="center" wrapText="1"/>
    </xf>
    <xf numFmtId="0" fontId="28" fillId="2" borderId="15" xfId="1" applyFont="1" applyFill="1" applyBorder="1" applyAlignment="1">
      <alignment vertical="center"/>
    </xf>
    <xf numFmtId="0" fontId="2" fillId="0" borderId="67" xfId="1" applyFont="1" applyBorder="1" applyAlignment="1">
      <alignment vertical="center" wrapText="1"/>
    </xf>
    <xf numFmtId="0" fontId="2" fillId="0" borderId="68" xfId="1" applyFont="1" applyBorder="1" applyAlignment="1">
      <alignment vertical="center" wrapText="1"/>
    </xf>
    <xf numFmtId="0" fontId="51" fillId="0" borderId="65" xfId="1" applyFont="1" applyBorder="1" applyAlignment="1">
      <alignment vertical="center" wrapText="1"/>
    </xf>
    <xf numFmtId="0" fontId="51" fillId="0" borderId="76" xfId="1" applyFont="1" applyBorder="1" applyAlignment="1">
      <alignment vertical="center" wrapText="1"/>
    </xf>
    <xf numFmtId="0" fontId="11" fillId="0" borderId="76" xfId="1" applyFont="1" applyBorder="1" applyAlignment="1">
      <alignment vertical="center" wrapText="1"/>
    </xf>
    <xf numFmtId="0" fontId="55" fillId="0" borderId="64" xfId="1" applyFont="1" applyBorder="1" applyAlignment="1">
      <alignment vertical="center" wrapText="1"/>
    </xf>
    <xf numFmtId="0" fontId="51" fillId="0" borderId="75" xfId="1" applyFont="1" applyBorder="1" applyAlignment="1">
      <alignment vertical="center" wrapText="1"/>
    </xf>
    <xf numFmtId="0" fontId="11" fillId="0" borderId="75" xfId="1" applyFont="1" applyBorder="1" applyAlignment="1">
      <alignment vertical="center" wrapText="1"/>
    </xf>
    <xf numFmtId="0" fontId="51" fillId="0" borderId="74" xfId="1" applyFont="1" applyBorder="1" applyAlignment="1">
      <alignment vertical="center" wrapText="1"/>
    </xf>
    <xf numFmtId="0" fontId="29" fillId="0" borderId="0" xfId="1" applyFont="1" applyBorder="1" applyAlignment="1">
      <alignment vertical="center"/>
    </xf>
    <xf numFmtId="0" fontId="2" fillId="0" borderId="24" xfId="1" applyFont="1" applyBorder="1" applyAlignment="1">
      <alignment vertical="center" wrapText="1"/>
    </xf>
    <xf numFmtId="0" fontId="29" fillId="2" borderId="9" xfId="1" applyFont="1" applyFill="1" applyBorder="1" applyAlignment="1">
      <alignment vertical="center"/>
    </xf>
    <xf numFmtId="0" fontId="11" fillId="4" borderId="33" xfId="1" applyFont="1" applyFill="1" applyBorder="1" applyAlignment="1">
      <alignment vertical="center"/>
    </xf>
    <xf numFmtId="0" fontId="11" fillId="4" borderId="2" xfId="1" applyFont="1" applyFill="1" applyBorder="1" applyAlignment="1">
      <alignment vertical="center"/>
    </xf>
    <xf numFmtId="0" fontId="2" fillId="0" borderId="71" xfId="1" applyFont="1" applyBorder="1" applyAlignment="1">
      <alignment vertical="center" wrapText="1"/>
    </xf>
    <xf numFmtId="0" fontId="2" fillId="0" borderId="72" xfId="1" applyFont="1" applyBorder="1" applyAlignment="1">
      <alignment vertical="center" wrapText="1"/>
    </xf>
    <xf numFmtId="0" fontId="49" fillId="0" borderId="73" xfId="1" applyFont="1" applyBorder="1" applyAlignment="1">
      <alignment vertical="center" wrapText="1"/>
    </xf>
    <xf numFmtId="0" fontId="11" fillId="0" borderId="73" xfId="1" applyFont="1" applyBorder="1" applyAlignment="1">
      <alignment vertical="center" wrapText="1"/>
    </xf>
    <xf numFmtId="0" fontId="50" fillId="0" borderId="63" xfId="1" applyFont="1" applyBorder="1" applyAlignment="1">
      <alignment vertical="center" wrapText="1"/>
    </xf>
    <xf numFmtId="0" fontId="11" fillId="0" borderId="59" xfId="0" applyFont="1" applyBorder="1" applyAlignment="1">
      <alignment vertical="center" wrapText="1"/>
    </xf>
    <xf numFmtId="0" fontId="11" fillId="0" borderId="60" xfId="0" applyFont="1" applyBorder="1" applyAlignment="1">
      <alignment vertical="center" wrapText="1"/>
    </xf>
    <xf numFmtId="0" fontId="49" fillId="0" borderId="62" xfId="1" applyFont="1" applyBorder="1" applyAlignment="1">
      <alignment vertical="center" wrapText="1"/>
    </xf>
    <xf numFmtId="0" fontId="11" fillId="0" borderId="62" xfId="1" applyFont="1" applyBorder="1" applyAlignment="1">
      <alignment vertical="center" wrapText="1"/>
    </xf>
    <xf numFmtId="0" fontId="20" fillId="0" borderId="3" xfId="1" applyFont="1" applyBorder="1" applyAlignment="1">
      <alignment horizontal="left" vertical="center" shrinkToFit="1"/>
    </xf>
    <xf numFmtId="0" fontId="18" fillId="0" borderId="3" xfId="1" applyFont="1" applyBorder="1" applyAlignment="1">
      <alignment horizontal="left" vertical="center" shrinkToFit="1"/>
    </xf>
    <xf numFmtId="0" fontId="14" fillId="0" borderId="3" xfId="1" applyFont="1" applyBorder="1" applyAlignment="1">
      <alignment vertical="center" shrinkToFit="1"/>
    </xf>
    <xf numFmtId="0" fontId="49" fillId="0" borderId="70" xfId="1" applyFont="1" applyBorder="1" applyAlignment="1">
      <alignment vertical="center" wrapText="1"/>
    </xf>
    <xf numFmtId="0" fontId="11" fillId="0" borderId="70" xfId="1" applyFont="1" applyBorder="1" applyAlignment="1">
      <alignment vertical="center" wrapText="1"/>
    </xf>
    <xf numFmtId="0" fontId="28" fillId="0" borderId="69" xfId="1" applyFont="1" applyBorder="1" applyAlignment="1">
      <alignment horizontal="center" vertical="center"/>
    </xf>
    <xf numFmtId="0" fontId="20" fillId="0" borderId="7" xfId="1" applyFont="1" applyBorder="1" applyAlignment="1">
      <alignment horizontal="left" vertical="center" shrinkToFit="1"/>
    </xf>
    <xf numFmtId="0" fontId="14" fillId="0" borderId="16" xfId="1" applyFont="1" applyBorder="1" applyAlignment="1">
      <alignment horizontal="left" vertical="center" shrinkToFit="1"/>
    </xf>
    <xf numFmtId="0" fontId="2" fillId="0" borderId="54" xfId="1" applyFont="1" applyBorder="1" applyAlignment="1">
      <alignment vertical="center" wrapText="1"/>
    </xf>
    <xf numFmtId="0" fontId="2" fillId="0" borderId="55" xfId="1" applyFont="1" applyBorder="1" applyAlignment="1">
      <alignment vertical="center" wrapText="1"/>
    </xf>
    <xf numFmtId="0" fontId="2" fillId="0" borderId="5" xfId="1" applyFont="1" applyBorder="1" applyAlignment="1">
      <alignment vertical="center" wrapText="1"/>
    </xf>
    <xf numFmtId="0" fontId="11" fillId="0" borderId="5" xfId="1" applyFont="1" applyBorder="1" applyAlignment="1">
      <alignment vertical="center" wrapText="1"/>
    </xf>
    <xf numFmtId="0" fontId="51" fillId="0" borderId="63" xfId="1" applyFont="1" applyBorder="1" applyAlignment="1">
      <alignment horizontal="left" vertical="center" wrapText="1"/>
    </xf>
    <xf numFmtId="0" fontId="11" fillId="0" borderId="63" xfId="1" applyFont="1" applyBorder="1" applyAlignment="1">
      <alignment horizontal="left" vertical="center" wrapText="1"/>
    </xf>
    <xf numFmtId="0" fontId="12" fillId="0" borderId="14" xfId="1" applyFont="1" applyBorder="1" applyAlignment="1">
      <alignment horizontal="right"/>
    </xf>
    <xf numFmtId="0" fontId="28" fillId="0" borderId="14" xfId="1" applyFont="1" applyBorder="1" applyAlignment="1">
      <alignment vertical="center" shrinkToFit="1"/>
    </xf>
    <xf numFmtId="0" fontId="14" fillId="0" borderId="63" xfId="1" applyFont="1" applyBorder="1" applyAlignment="1">
      <alignment horizontal="left" vertical="center" wrapText="1"/>
    </xf>
    <xf numFmtId="0" fontId="14" fillId="0" borderId="5" xfId="1" applyFont="1" applyBorder="1" applyAlignment="1">
      <alignment vertical="center" wrapText="1"/>
    </xf>
    <xf numFmtId="0" fontId="56" fillId="0" borderId="14" xfId="1" applyFont="1" applyBorder="1" applyAlignment="1">
      <alignment horizontal="right"/>
    </xf>
    <xf numFmtId="0" fontId="14" fillId="0" borderId="14" xfId="1" applyFont="1" applyBorder="1" applyAlignment="1">
      <alignment vertical="center"/>
    </xf>
    <xf numFmtId="0" fontId="14" fillId="0" borderId="64" xfId="1" applyFont="1" applyBorder="1" applyAlignment="1">
      <alignment vertical="center" wrapText="1"/>
    </xf>
    <xf numFmtId="0" fontId="36" fillId="0" borderId="0" xfId="1" applyFont="1" applyBorder="1" applyAlignment="1">
      <alignment vertical="center" shrinkToFit="1"/>
    </xf>
    <xf numFmtId="0" fontId="18" fillId="0" borderId="23" xfId="1" applyFont="1" applyBorder="1" applyAlignment="1">
      <alignment vertical="center" wrapText="1"/>
    </xf>
    <xf numFmtId="0" fontId="18" fillId="0" borderId="63" xfId="1" applyFont="1" applyBorder="1" applyAlignment="1">
      <alignment horizontal="center" vertical="center" wrapText="1"/>
    </xf>
    <xf numFmtId="0" fontId="14" fillId="0" borderId="63" xfId="1" applyFont="1" applyBorder="1" applyAlignment="1">
      <alignment horizontal="center" vertical="center" wrapText="1"/>
    </xf>
    <xf numFmtId="0" fontId="14" fillId="0" borderId="24" xfId="1" applyFont="1" applyBorder="1" applyAlignment="1">
      <alignment vertical="center" wrapText="1"/>
    </xf>
    <xf numFmtId="0" fontId="52" fillId="0" borderId="64" xfId="1" applyFont="1" applyBorder="1" applyAlignment="1">
      <alignment horizontal="left" vertical="center" wrapText="1"/>
    </xf>
    <xf numFmtId="0" fontId="14" fillId="0" borderId="64" xfId="1" applyFont="1" applyBorder="1" applyAlignment="1">
      <alignment horizontal="left" vertical="center" wrapText="1"/>
    </xf>
    <xf numFmtId="0" fontId="52" fillId="0" borderId="63" xfId="1" applyFont="1" applyBorder="1" applyAlignment="1">
      <alignment horizontal="left" vertical="center" wrapText="1"/>
    </xf>
    <xf numFmtId="0" fontId="58" fillId="0" borderId="10" xfId="1" applyFont="1" applyBorder="1" applyAlignment="1">
      <alignment horizontal="left" vertical="center" wrapText="1"/>
    </xf>
    <xf numFmtId="0" fontId="56" fillId="0" borderId="10" xfId="1" applyFont="1" applyBorder="1" applyAlignment="1">
      <alignment horizontal="left" vertical="center" wrapText="1"/>
    </xf>
    <xf numFmtId="0" fontId="56" fillId="0" borderId="15" xfId="1" applyFont="1" applyBorder="1" applyAlignment="1">
      <alignment vertical="center" wrapText="1"/>
    </xf>
    <xf numFmtId="0" fontId="14" fillId="0" borderId="65" xfId="1" applyFont="1" applyBorder="1" applyAlignment="1">
      <alignment vertical="center" wrapText="1"/>
    </xf>
    <xf numFmtId="0" fontId="2" fillId="0" borderId="50" xfId="1" applyFont="1" applyBorder="1" applyAlignment="1">
      <alignment vertical="center" wrapText="1"/>
    </xf>
    <xf numFmtId="0" fontId="2" fillId="0" borderId="51" xfId="1" applyFont="1" applyBorder="1" applyAlignment="1">
      <alignment vertical="center" wrapText="1"/>
    </xf>
    <xf numFmtId="0" fontId="14" fillId="0" borderId="62" xfId="1" applyFont="1" applyBorder="1" applyAlignment="1">
      <alignment vertical="center" wrapText="1"/>
    </xf>
    <xf numFmtId="0" fontId="52" fillId="0" borderId="62" xfId="1" applyFont="1" applyBorder="1" applyAlignment="1">
      <alignment vertical="center" wrapText="1"/>
    </xf>
    <xf numFmtId="0" fontId="13" fillId="0" borderId="69" xfId="1" applyFont="1" applyBorder="1" applyAlignment="1">
      <alignment horizontal="center" vertical="top"/>
    </xf>
    <xf numFmtId="178" fontId="28" fillId="7" borderId="0" xfId="1" applyNumberFormat="1" applyFont="1" applyFill="1" applyBorder="1" applyAlignment="1">
      <alignment vertical="center"/>
    </xf>
    <xf numFmtId="0" fontId="14" fillId="0" borderId="63" xfId="1" applyFont="1" applyBorder="1" applyAlignment="1">
      <alignment vertical="center" wrapText="1"/>
    </xf>
    <xf numFmtId="0" fontId="28" fillId="0" borderId="0" xfId="1" applyFont="1" applyBorder="1" applyAlignment="1">
      <alignment vertical="center"/>
    </xf>
    <xf numFmtId="0" fontId="2" fillId="0" borderId="59" xfId="1" applyFont="1" applyBorder="1" applyAlignment="1">
      <alignment vertical="center" wrapText="1"/>
    </xf>
    <xf numFmtId="0" fontId="2" fillId="0" borderId="60" xfId="1" applyFont="1" applyBorder="1" applyAlignment="1">
      <alignment vertical="center" wrapText="1"/>
    </xf>
    <xf numFmtId="0" fontId="14" fillId="0" borderId="66" xfId="1" applyFont="1" applyBorder="1" applyAlignment="1">
      <alignment vertical="center" wrapText="1"/>
    </xf>
    <xf numFmtId="0" fontId="13" fillId="0" borderId="49" xfId="1" applyFont="1" applyBorder="1" applyAlignment="1">
      <alignment horizontal="center" vertical="top"/>
    </xf>
    <xf numFmtId="0" fontId="55" fillId="0" borderId="63" xfId="1" applyFont="1" applyBorder="1" applyAlignment="1">
      <alignment vertical="center" wrapText="1"/>
    </xf>
    <xf numFmtId="0" fontId="14" fillId="0" borderId="14" xfId="0" applyFont="1" applyBorder="1" applyAlignment="1">
      <alignment horizontal="left" vertical="center" shrinkToFit="1"/>
    </xf>
    <xf numFmtId="0" fontId="32" fillId="2" borderId="0" xfId="0" applyFont="1" applyFill="1" applyBorder="1" applyAlignment="1">
      <alignment horizontal="left" vertical="center"/>
    </xf>
    <xf numFmtId="0" fontId="14" fillId="0" borderId="15" xfId="0" applyFont="1" applyBorder="1" applyAlignment="1">
      <alignment horizontal="left" vertical="center" shrinkToFit="1"/>
    </xf>
    <xf numFmtId="0" fontId="32" fillId="2" borderId="6" xfId="0" applyFont="1" applyFill="1" applyBorder="1" applyAlignment="1">
      <alignment horizontal="left" vertical="center"/>
    </xf>
    <xf numFmtId="0" fontId="14" fillId="0" borderId="0" xfId="0" applyFont="1" applyBorder="1" applyAlignment="1">
      <alignment horizontal="right" vertical="center"/>
    </xf>
    <xf numFmtId="0" fontId="14" fillId="0" borderId="14" xfId="1" applyFont="1" applyBorder="1" applyAlignment="1">
      <alignment horizontal="left" vertical="center" shrinkToFit="1"/>
    </xf>
    <xf numFmtId="0" fontId="28" fillId="2" borderId="14" xfId="1" applyFont="1" applyFill="1" applyBorder="1" applyAlignment="1">
      <alignment horizontal="right" vertical="center" wrapText="1"/>
    </xf>
    <xf numFmtId="0" fontId="14" fillId="0" borderId="0" xfId="1" applyFont="1" applyBorder="1" applyAlignment="1">
      <alignment vertical="center" wrapText="1"/>
    </xf>
    <xf numFmtId="0" fontId="28" fillId="0" borderId="15" xfId="1" applyFont="1" applyBorder="1" applyAlignment="1">
      <alignment vertical="center"/>
    </xf>
    <xf numFmtId="0" fontId="12" fillId="0" borderId="22" xfId="1" applyFont="1" applyBorder="1" applyAlignment="1">
      <alignment horizontal="right" vertical="top" wrapText="1"/>
    </xf>
    <xf numFmtId="0" fontId="13" fillId="0" borderId="37" xfId="1" applyFont="1" applyBorder="1" applyAlignment="1">
      <alignment horizontal="center" vertical="top" wrapText="1"/>
    </xf>
    <xf numFmtId="0" fontId="16" fillId="0" borderId="5" xfId="1" applyFont="1" applyBorder="1" applyAlignment="1">
      <alignment horizontal="left" vertical="center"/>
    </xf>
    <xf numFmtId="0" fontId="11" fillId="0" borderId="59" xfId="1" applyFont="1" applyBorder="1" applyAlignment="1">
      <alignment vertical="center" wrapText="1"/>
    </xf>
    <xf numFmtId="0" fontId="11" fillId="0" borderId="60" xfId="1" applyFont="1" applyBorder="1" applyAlignment="1">
      <alignment vertical="center" wrapText="1"/>
    </xf>
    <xf numFmtId="0" fontId="11" fillId="0" borderId="61" xfId="1" applyFont="1" applyBorder="1" applyAlignment="1">
      <alignment horizontal="center" vertical="center"/>
    </xf>
    <xf numFmtId="0" fontId="11" fillId="0" borderId="61" xfId="1" applyFont="1" applyBorder="1" applyAlignment="1">
      <alignment horizontal="center" vertical="center" wrapText="1"/>
    </xf>
    <xf numFmtId="0" fontId="50" fillId="0" borderId="62" xfId="1" applyFont="1" applyBorder="1" applyAlignment="1">
      <alignment vertical="center" wrapText="1"/>
    </xf>
    <xf numFmtId="0" fontId="20" fillId="0" borderId="8" xfId="1" applyFont="1" applyBorder="1" applyAlignment="1">
      <alignment horizontal="left" vertical="center"/>
    </xf>
    <xf numFmtId="0" fontId="17" fillId="0" borderId="37" xfId="1" applyFont="1" applyBorder="1" applyAlignment="1">
      <alignment horizontal="center" vertical="center"/>
    </xf>
    <xf numFmtId="0" fontId="63" fillId="0" borderId="54" xfId="1" applyFont="1" applyBorder="1" applyAlignment="1">
      <alignment horizontal="left" vertical="center" wrapText="1"/>
    </xf>
    <xf numFmtId="0" fontId="16" fillId="0" borderId="55" xfId="1" applyFont="1" applyBorder="1" applyAlignment="1">
      <alignment horizontal="left" vertical="center" wrapText="1"/>
    </xf>
    <xf numFmtId="0" fontId="16" fillId="0" borderId="54" xfId="1" applyFont="1" applyBorder="1" applyAlignment="1">
      <alignment horizontal="left" vertical="center" wrapText="1"/>
    </xf>
    <xf numFmtId="0" fontId="19" fillId="2" borderId="56" xfId="1" applyFont="1" applyFill="1" applyBorder="1" applyAlignment="1">
      <alignment horizontal="right" vertical="center" shrinkToFit="1"/>
    </xf>
    <xf numFmtId="0" fontId="20" fillId="0" borderId="57" xfId="1" applyFont="1" applyBorder="1" applyAlignment="1">
      <alignment horizontal="left" vertical="center" shrinkToFit="1"/>
    </xf>
    <xf numFmtId="0" fontId="19" fillId="2" borderId="57" xfId="1" applyFont="1" applyFill="1" applyBorder="1" applyAlignment="1">
      <alignment horizontal="right" vertical="center"/>
    </xf>
    <xf numFmtId="0" fontId="20" fillId="0" borderId="57" xfId="1" applyFont="1" applyBorder="1" applyAlignment="1">
      <alignment horizontal="left" vertical="center"/>
    </xf>
    <xf numFmtId="0" fontId="16" fillId="0" borderId="30" xfId="1" applyFont="1" applyBorder="1" applyAlignment="1">
      <alignment horizontal="left" vertical="center"/>
    </xf>
    <xf numFmtId="0" fontId="17" fillId="0" borderId="58" xfId="1" applyFont="1" applyBorder="1" applyAlignment="1">
      <alignment horizontal="center" vertical="center"/>
    </xf>
    <xf numFmtId="0" fontId="19" fillId="2" borderId="11" xfId="1" applyFont="1" applyFill="1" applyBorder="1" applyAlignment="1">
      <alignment horizontal="right" vertical="center" shrinkToFit="1"/>
    </xf>
    <xf numFmtId="0" fontId="20" fillId="0" borderId="8" xfId="1" applyFont="1" applyBorder="1" applyAlignment="1">
      <alignment horizontal="left" vertical="center" shrinkToFit="1"/>
    </xf>
    <xf numFmtId="0" fontId="19" fillId="2" borderId="8" xfId="1" applyFont="1" applyFill="1" applyBorder="1" applyAlignment="1">
      <alignment horizontal="right" vertical="center"/>
    </xf>
    <xf numFmtId="0" fontId="63" fillId="0" borderId="38" xfId="1" applyFont="1" applyBorder="1" applyAlignment="1">
      <alignment horizontal="left" vertical="center" wrapText="1"/>
    </xf>
    <xf numFmtId="0" fontId="16" fillId="0" borderId="53" xfId="1" applyFont="1" applyBorder="1" applyAlignment="1">
      <alignment horizontal="left" vertical="center" wrapText="1"/>
    </xf>
    <xf numFmtId="0" fontId="16" fillId="0" borderId="5" xfId="1" applyFont="1" applyBorder="1" applyAlignment="1">
      <alignment vertical="center"/>
    </xf>
    <xf numFmtId="0" fontId="20" fillId="0" borderId="8" xfId="1" applyFont="1" applyBorder="1" applyAlignment="1">
      <alignment vertical="center"/>
    </xf>
    <xf numFmtId="0" fontId="20" fillId="0" borderId="0" xfId="1" applyFont="1" applyBorder="1" applyAlignment="1">
      <alignment horizontal="left" vertical="center" shrinkToFit="1"/>
    </xf>
    <xf numFmtId="0" fontId="17" fillId="2" borderId="6" xfId="1" applyFont="1" applyFill="1" applyBorder="1" applyAlignment="1">
      <alignment horizontal="center" vertical="center"/>
    </xf>
    <xf numFmtId="0" fontId="0" fillId="0" borderId="37" xfId="0" applyFont="1" applyBorder="1" applyAlignment="1">
      <alignment horizontal="center" vertical="center"/>
    </xf>
    <xf numFmtId="0" fontId="63" fillId="0" borderId="5" xfId="1" applyFont="1" applyBorder="1" applyAlignment="1">
      <alignment horizontal="left" vertical="center" wrapText="1"/>
    </xf>
    <xf numFmtId="0" fontId="16" fillId="0" borderId="5" xfId="1" applyFont="1" applyBorder="1" applyAlignment="1">
      <alignment horizontal="left" vertical="center" wrapText="1"/>
    </xf>
    <xf numFmtId="0" fontId="19" fillId="2" borderId="22" xfId="1" applyFont="1" applyFill="1" applyBorder="1" applyAlignment="1">
      <alignment horizontal="right" vertical="center" shrinkToFit="1"/>
    </xf>
    <xf numFmtId="0" fontId="20" fillId="0" borderId="9" xfId="1" applyFont="1" applyBorder="1" applyAlignment="1">
      <alignment horizontal="left" vertical="center" shrinkToFit="1"/>
    </xf>
    <xf numFmtId="0" fontId="19" fillId="2" borderId="9" xfId="1" applyFont="1" applyFill="1" applyBorder="1" applyAlignment="1">
      <alignment horizontal="right" vertical="center" shrinkToFit="1"/>
    </xf>
    <xf numFmtId="0" fontId="25" fillId="0" borderId="24" xfId="1" applyFont="1" applyBorder="1" applyAlignment="1">
      <alignment horizontal="right" vertical="center"/>
    </xf>
    <xf numFmtId="0" fontId="26" fillId="0" borderId="37" xfId="1" applyFont="1" applyBorder="1" applyAlignment="1">
      <alignment horizontal="center" vertical="center"/>
    </xf>
    <xf numFmtId="0" fontId="63" fillId="0" borderId="5" xfId="1" applyFont="1" applyBorder="1" applyAlignment="1">
      <alignment vertical="center"/>
    </xf>
    <xf numFmtId="0" fontId="17" fillId="0" borderId="36" xfId="1" applyFont="1" applyBorder="1" applyAlignment="1">
      <alignment vertical="center"/>
    </xf>
    <xf numFmtId="0" fontId="19" fillId="0" borderId="6" xfId="1" applyFont="1" applyBorder="1" applyAlignment="1">
      <alignment horizontal="left" vertical="center" shrinkToFit="1"/>
    </xf>
    <xf numFmtId="0" fontId="63" fillId="0" borderId="50" xfId="1" applyFont="1" applyBorder="1" applyAlignment="1">
      <alignment vertical="center" wrapText="1"/>
    </xf>
    <xf numFmtId="0" fontId="16" fillId="0" borderId="51" xfId="1" applyFont="1" applyBorder="1" applyAlignment="1">
      <alignment vertical="center" wrapText="1"/>
    </xf>
    <xf numFmtId="0" fontId="16" fillId="0" borderId="50" xfId="1" applyFont="1" applyBorder="1" applyAlignment="1">
      <alignment vertical="center" wrapText="1"/>
    </xf>
    <xf numFmtId="0" fontId="19" fillId="2" borderId="52" xfId="1" applyFont="1" applyFill="1" applyBorder="1" applyAlignment="1">
      <alignment horizontal="right" vertical="center" shrinkToFit="1"/>
    </xf>
    <xf numFmtId="0" fontId="20" fillId="0" borderId="29" xfId="1" applyFont="1" applyBorder="1" applyAlignment="1">
      <alignment horizontal="left" vertical="center" shrinkToFit="1"/>
    </xf>
    <xf numFmtId="0" fontId="19" fillId="2" borderId="29" xfId="1" applyFont="1" applyFill="1" applyBorder="1" applyAlignment="1">
      <alignment horizontal="right" vertical="center"/>
    </xf>
    <xf numFmtId="0" fontId="20" fillId="0" borderId="29" xfId="1" applyFont="1" applyBorder="1" applyAlignment="1">
      <alignment vertical="center"/>
    </xf>
    <xf numFmtId="0" fontId="16" fillId="0" borderId="45" xfId="1" applyFont="1" applyBorder="1" applyAlignment="1">
      <alignment horizontal="left" vertical="center" wrapText="1"/>
    </xf>
    <xf numFmtId="0" fontId="47" fillId="0" borderId="0" xfId="1" applyFont="1" applyBorder="1" applyAlignment="1">
      <alignment horizontal="center" wrapText="1"/>
    </xf>
    <xf numFmtId="0" fontId="11" fillId="0" borderId="0" xfId="1" applyFont="1" applyBorder="1" applyAlignment="1">
      <alignment horizontal="center" vertical="center" wrapText="1"/>
    </xf>
    <xf numFmtId="0" fontId="11" fillId="0" borderId="46" xfId="1" applyFont="1" applyBorder="1" applyAlignment="1">
      <alignment vertical="center" wrapText="1"/>
    </xf>
    <xf numFmtId="0" fontId="11" fillId="0" borderId="47" xfId="1" applyFont="1" applyBorder="1" applyAlignment="1">
      <alignment vertical="center" wrapText="1"/>
    </xf>
    <xf numFmtId="0" fontId="11" fillId="0" borderId="48" xfId="1" applyFont="1" applyBorder="1" applyAlignment="1">
      <alignment horizontal="center" vertical="center"/>
    </xf>
    <xf numFmtId="0" fontId="11" fillId="0" borderId="48" xfId="1" applyFont="1" applyBorder="1" applyAlignment="1">
      <alignment horizontal="center" vertical="center" wrapText="1"/>
    </xf>
    <xf numFmtId="0" fontId="23" fillId="0" borderId="49" xfId="1" applyFont="1" applyBorder="1" applyAlignment="1">
      <alignment horizontal="center" vertical="center" wrapText="1"/>
    </xf>
    <xf numFmtId="0" fontId="46" fillId="0" borderId="0" xfId="1" applyFont="1" applyBorder="1" applyAlignment="1">
      <alignment horizontal="left" vertical="center"/>
    </xf>
    <xf numFmtId="0" fontId="3" fillId="0" borderId="0" xfId="1" applyFont="1" applyBorder="1" applyAlignment="1">
      <alignment horizontal="left" vertical="center"/>
    </xf>
    <xf numFmtId="0" fontId="4" fillId="0" borderId="0" xfId="1" applyFont="1" applyBorder="1" applyAlignment="1">
      <alignment horizontal="center" vertical="center" wrapText="1"/>
    </xf>
    <xf numFmtId="0" fontId="2" fillId="0" borderId="0" xfId="1" applyFont="1" applyBorder="1" applyAlignment="1">
      <alignment vertical="center"/>
    </xf>
    <xf numFmtId="0" fontId="11" fillId="0" borderId="17" xfId="1" applyFont="1" applyBorder="1" applyAlignment="1">
      <alignment horizontal="center" vertical="center"/>
    </xf>
    <xf numFmtId="0" fontId="11" fillId="0" borderId="44" xfId="1" applyFont="1" applyBorder="1" applyAlignment="1">
      <alignment horizontal="center" vertical="center"/>
    </xf>
    <xf numFmtId="0" fontId="47" fillId="0" borderId="0" xfId="1" applyFont="1" applyBorder="1" applyAlignment="1">
      <alignment horizontal="left" vertical="center" wrapText="1"/>
    </xf>
  </cellXfs>
  <cellStyles count="2">
    <cellStyle name="Excel Built-in Explanatory Text" xfId="1"/>
    <cellStyle name="標準" xfId="0" builtinId="0"/>
  </cellStyles>
  <dxfs count="16">
    <dxf>
      <font>
        <b/>
        <i val="0"/>
        <condense val="0"/>
        <extend val="0"/>
        <color indexed="10"/>
      </font>
    </dxf>
    <dxf>
      <font>
        <b val="0"/>
        <i val="0"/>
        <condense val="0"/>
        <extend val="0"/>
        <color indexed="10"/>
      </font>
    </dxf>
    <dxf>
      <font>
        <b val="0"/>
        <condense val="0"/>
        <extend val="0"/>
        <color indexed="9"/>
      </font>
    </dxf>
    <dxf>
      <font>
        <b val="0"/>
        <condense val="0"/>
        <extend val="0"/>
        <color indexed="15"/>
      </font>
    </dxf>
    <dxf>
      <font>
        <b val="0"/>
        <i val="0"/>
        <condense val="0"/>
        <extend val="0"/>
        <color indexed="13"/>
      </font>
    </dxf>
    <dxf>
      <font>
        <b val="0"/>
        <condense val="0"/>
        <extend val="0"/>
        <color indexed="10"/>
      </font>
    </dxf>
    <dxf>
      <font>
        <b val="0"/>
        <condense val="0"/>
        <extend val="0"/>
        <color indexed="15"/>
      </font>
    </dxf>
    <dxf>
      <font>
        <b val="0"/>
        <i val="0"/>
        <condense val="0"/>
        <extend val="0"/>
        <color indexed="13"/>
      </font>
    </dxf>
    <dxf>
      <font>
        <b val="0"/>
        <condense val="0"/>
        <extend val="0"/>
        <color indexed="10"/>
      </font>
    </dxf>
    <dxf>
      <font>
        <b val="0"/>
        <condense val="0"/>
        <extend val="0"/>
        <color indexed="15"/>
      </font>
    </dxf>
    <dxf>
      <font>
        <b val="0"/>
        <i val="0"/>
        <condense val="0"/>
        <extend val="0"/>
        <color indexed="13"/>
      </font>
    </dxf>
    <dxf>
      <font>
        <b val="0"/>
        <condense val="0"/>
        <extend val="0"/>
        <color indexed="10"/>
      </font>
    </dxf>
    <dxf>
      <font>
        <b val="0"/>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solid">
          <fgColor indexed="26"/>
          <bgColor indexed="9"/>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69850</xdr:colOff>
      <xdr:row>5</xdr:row>
      <xdr:rowOff>177800</xdr:rowOff>
    </xdr:from>
    <xdr:to>
      <xdr:col>7</xdr:col>
      <xdr:colOff>6350</xdr:colOff>
      <xdr:row>6</xdr:row>
      <xdr:rowOff>114300</xdr:rowOff>
    </xdr:to>
    <xdr:sp macro="" textlink="">
      <xdr:nvSpPr>
        <xdr:cNvPr id="1049" name="CustomShape 1"/>
        <xdr:cNvSpPr>
          <a:spLocks/>
        </xdr:cNvSpPr>
      </xdr:nvSpPr>
      <xdr:spPr bwMode="auto">
        <a:xfrm>
          <a:off x="1206500" y="1536700"/>
          <a:ext cx="438150" cy="190500"/>
        </a:xfrm>
        <a:custGeom>
          <a:avLst/>
          <a:gdLst>
            <a:gd name="T0" fmla="*/ 438150 w 434340"/>
            <a:gd name="T1" fmla="*/ 95250 h 190500"/>
            <a:gd name="T2" fmla="*/ 219075 w 434340"/>
            <a:gd name="T3" fmla="*/ 190500 h 190500"/>
            <a:gd name="T4" fmla="*/ 0 w 434340"/>
            <a:gd name="T5" fmla="*/ 95250 h 190500"/>
            <a:gd name="T6" fmla="*/ 219075 w 434340"/>
            <a:gd name="T7" fmla="*/ 0 h 190500"/>
            <a:gd name="T8" fmla="*/ 0 60000 65536"/>
            <a:gd name="T9" fmla="*/ 5898240 60000 65536"/>
            <a:gd name="T10" fmla="*/ 11796480 60000 65536"/>
            <a:gd name="T11" fmla="*/ 17694720 60000 65536"/>
            <a:gd name="T12" fmla="*/ 0 w 434340"/>
            <a:gd name="T13" fmla="*/ 0 h 190500"/>
            <a:gd name="T14" fmla="*/ 434340 w 434340"/>
            <a:gd name="T15" fmla="*/ 190500 h 190500"/>
          </a:gdLst>
          <a:ahLst/>
          <a:cxnLst>
            <a:cxn ang="T8">
              <a:pos x="T0" y="T1"/>
            </a:cxn>
            <a:cxn ang="T9">
              <a:pos x="T2" y="T3"/>
            </a:cxn>
            <a:cxn ang="T10">
              <a:pos x="T4" y="T5"/>
            </a:cxn>
            <a:cxn ang="T11">
              <a:pos x="T6" y="T7"/>
            </a:cxn>
          </a:cxnLst>
          <a:rect l="T12" t="T13" r="T14" b="T15"/>
          <a:pathLst>
            <a:path w="434340" h="190500">
              <a:moveTo>
                <a:pt x="0" y="0"/>
              </a:moveTo>
              <a:cubicBezTo>
                <a:pt x="0" y="7"/>
                <a:pt x="1" y="14"/>
                <a:pt x="9" y="17"/>
              </a:cubicBezTo>
              <a:cubicBezTo>
                <a:pt x="17" y="20"/>
                <a:pt x="33" y="19"/>
                <a:pt x="50" y="19"/>
              </a:cubicBezTo>
            </a:path>
          </a:pathLst>
        </a:custGeom>
        <a:noFill/>
        <a:ln w="9360" cap="flat">
          <a:solidFill>
            <a:srgbClr val="000000"/>
          </a:solidFill>
          <a:round/>
          <a:headEnd type="oval" w="med" len="med"/>
          <a:tailEnd type="stealth" w="med"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82550</xdr:colOff>
      <xdr:row>5</xdr:row>
      <xdr:rowOff>152400</xdr:rowOff>
    </xdr:from>
    <xdr:to>
      <xdr:col>7</xdr:col>
      <xdr:colOff>6350</xdr:colOff>
      <xdr:row>6</xdr:row>
      <xdr:rowOff>114300</xdr:rowOff>
    </xdr:to>
    <xdr:cxnSp macro="">
      <xdr:nvCxnSpPr>
        <xdr:cNvPr id="1050" name="コネクタ: 曲線 2"/>
        <xdr:cNvCxnSpPr>
          <a:cxnSpLocks noChangeShapeType="1"/>
        </xdr:cNvCxnSpPr>
      </xdr:nvCxnSpPr>
      <xdr:spPr bwMode="auto">
        <a:xfrm>
          <a:off x="1219200" y="1511300"/>
          <a:ext cx="425450" cy="215900"/>
        </a:xfrm>
        <a:prstGeom prst="curvedConnector3">
          <a:avLst>
            <a:gd name="adj1" fmla="val -2273"/>
          </a:avLst>
        </a:prstGeom>
        <a:noFill/>
        <a:ln w="9525" algn="ctr">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14"/>
  <sheetViews>
    <sheetView tabSelected="1" view="pageBreakPreview" topLeftCell="B2" zoomScaleNormal="100" zoomScaleSheetLayoutView="100" workbookViewId="0">
      <selection activeCell="H6" sqref="H6"/>
    </sheetView>
  </sheetViews>
  <sheetFormatPr defaultColWidth="9" defaultRowHeight="12"/>
  <cols>
    <col min="1" max="1" width="0" style="1" hidden="1" customWidth="1"/>
    <col min="2" max="3" width="4.54296875" style="1" customWidth="1"/>
    <col min="4" max="4" width="2.6328125" style="1" customWidth="1"/>
    <col min="5" max="6" width="4.54296875" style="1" customWidth="1"/>
    <col min="7" max="7" width="2.6328125" style="1" customWidth="1"/>
    <col min="8" max="8" width="35.453125" style="1" customWidth="1"/>
    <col min="9" max="17" width="3.36328125" style="1" customWidth="1"/>
    <col min="18" max="28" width="3.08984375" style="1" customWidth="1"/>
    <col min="29" max="29" width="7.90625" style="1" customWidth="1"/>
    <col min="30" max="30" width="1.6328125" style="1" customWidth="1"/>
    <col min="31" max="33" width="0" style="1" hidden="1" customWidth="1"/>
    <col min="34" max="34" width="9" style="2"/>
    <col min="35" max="35" width="2.90625" style="2" customWidth="1"/>
    <col min="36" max="36" width="10.453125" style="2" customWidth="1"/>
    <col min="37" max="38" width="4.90625" style="2" customWidth="1"/>
    <col min="39" max="42" width="5.81640625" style="2" customWidth="1"/>
    <col min="43" max="43" width="5.81640625" style="1" customWidth="1"/>
    <col min="44" max="44" width="5.6328125" style="1" customWidth="1"/>
    <col min="45" max="46" width="5.08984375" style="1" customWidth="1"/>
    <col min="47" max="53" width="9" style="1"/>
    <col min="54" max="61" width="9" style="2"/>
    <col min="62" max="16384" width="9" style="1"/>
  </cols>
  <sheetData>
    <row r="1" spans="1:255" ht="13.5" thickBot="1">
      <c r="A1"/>
      <c r="B1"/>
      <c r="C1"/>
      <c r="D1"/>
      <c r="E1"/>
      <c r="F1"/>
      <c r="G1"/>
      <c r="H1"/>
      <c r="I1" s="1">
        <v>26</v>
      </c>
      <c r="J1"/>
      <c r="K1"/>
      <c r="L1"/>
      <c r="M1"/>
      <c r="N1"/>
      <c r="O1"/>
      <c r="P1"/>
      <c r="Q1"/>
      <c r="R1" s="1">
        <v>29</v>
      </c>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row>
    <row r="2" spans="1:255" ht="19.5" customHeight="1" thickBot="1">
      <c r="A2"/>
      <c r="B2" s="516" t="s">
        <v>322</v>
      </c>
      <c r="C2" s="517"/>
      <c r="D2" s="517"/>
      <c r="E2" s="517"/>
      <c r="F2" s="517"/>
      <c r="G2" s="517"/>
      <c r="H2" s="517"/>
      <c r="I2" s="3"/>
      <c r="J2" s="3"/>
      <c r="K2" s="3"/>
      <c r="L2" s="3"/>
      <c r="M2" s="3"/>
      <c r="N2" s="3"/>
      <c r="O2" s="3"/>
      <c r="P2" s="3"/>
      <c r="Q2" s="3"/>
      <c r="R2"/>
      <c r="S2"/>
      <c r="T2"/>
      <c r="U2"/>
      <c r="V2"/>
      <c r="W2"/>
      <c r="X2"/>
      <c r="Y2"/>
      <c r="Z2"/>
      <c r="AA2"/>
      <c r="AB2"/>
      <c r="AC2" s="258" t="s">
        <v>324</v>
      </c>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row>
    <row r="3" spans="1:255" ht="36" customHeight="1">
      <c r="A3"/>
      <c r="B3" s="518" t="s">
        <v>0</v>
      </c>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row>
    <row r="4" spans="1:255" ht="9.75" customHeight="1">
      <c r="A4"/>
      <c r="B4" s="4"/>
      <c r="C4" s="4"/>
      <c r="D4" s="519"/>
      <c r="E4" s="519"/>
      <c r="F4" s="6"/>
      <c r="G4" s="6"/>
      <c r="H4" s="7"/>
      <c r="I4"/>
      <c r="J4"/>
      <c r="K4"/>
      <c r="L4"/>
      <c r="M4"/>
      <c r="N4"/>
      <c r="O4"/>
      <c r="P4"/>
      <c r="Q4"/>
      <c r="R4"/>
      <c r="S4"/>
      <c r="T4"/>
      <c r="U4"/>
      <c r="V4"/>
      <c r="W4"/>
      <c r="X4"/>
      <c r="Y4"/>
      <c r="Z4"/>
      <c r="AA4"/>
      <c r="AB4"/>
      <c r="AC4"/>
      <c r="AD4" s="8"/>
      <c r="AE4" s="8"/>
      <c r="AF4" s="8"/>
      <c r="AG4" s="8"/>
      <c r="AH4" s="5"/>
      <c r="AI4" s="5"/>
      <c r="AJ4" s="5"/>
      <c r="AK4" s="5"/>
      <c r="AL4" s="5"/>
      <c r="AM4" s="5"/>
      <c r="AN4" s="5"/>
      <c r="AO4" s="5"/>
      <c r="AP4" s="5"/>
      <c r="AQ4" s="8"/>
      <c r="AR4" s="8"/>
      <c r="AS4" s="8"/>
      <c r="AT4" s="8"/>
      <c r="AU4" s="8"/>
      <c r="AV4" s="8"/>
      <c r="AW4" s="8"/>
      <c r="AX4" s="8"/>
      <c r="AY4" s="8"/>
      <c r="AZ4" s="8"/>
      <c r="BA4" s="8"/>
      <c r="BB4" s="5"/>
      <c r="BC4" s="5"/>
      <c r="BD4" s="5"/>
      <c r="BE4" s="5"/>
      <c r="BF4" s="5"/>
      <c r="BG4" s="5"/>
      <c r="BH4" s="5"/>
      <c r="BI4" s="5"/>
      <c r="BJ4" s="8"/>
      <c r="BK4" s="8"/>
      <c r="BL4" s="8"/>
      <c r="BM4" s="8"/>
      <c r="BN4" s="8"/>
      <c r="BO4" s="8"/>
      <c r="BP4" s="8"/>
      <c r="BQ4" s="8"/>
      <c r="BR4" s="8"/>
      <c r="BS4" s="8"/>
      <c r="BT4" s="8"/>
      <c r="BU4" s="8"/>
      <c r="BV4" s="8"/>
      <c r="BW4" s="8"/>
      <c r="BX4" s="8"/>
      <c r="BY4" s="8"/>
      <c r="BZ4" s="8"/>
      <c r="CA4" s="8"/>
      <c r="CB4" s="8"/>
      <c r="CC4" s="8"/>
      <c r="CD4" s="8"/>
      <c r="CE4" s="8"/>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row>
    <row r="5" spans="1:255" ht="28.5" customHeight="1" thickBot="1">
      <c r="A5"/>
      <c r="B5" s="9" t="s">
        <v>1</v>
      </c>
      <c r="C5" s="10"/>
      <c r="D5" s="11"/>
      <c r="E5" s="11"/>
      <c r="F5"/>
      <c r="G5"/>
      <c r="H5" s="12"/>
      <c r="I5"/>
      <c r="J5"/>
      <c r="K5"/>
      <c r="L5"/>
      <c r="M5"/>
      <c r="N5"/>
      <c r="O5"/>
      <c r="P5"/>
      <c r="Q5"/>
      <c r="R5"/>
      <c r="S5"/>
      <c r="T5"/>
      <c r="U5"/>
      <c r="V5"/>
      <c r="W5"/>
      <c r="X5"/>
      <c r="Y5"/>
      <c r="Z5"/>
      <c r="AA5"/>
      <c r="AB5"/>
      <c r="AC5"/>
      <c r="AD5"/>
      <c r="AE5"/>
      <c r="AF5"/>
      <c r="AG5"/>
      <c r="AH5"/>
      <c r="AI5"/>
      <c r="AJ5"/>
      <c r="AK5"/>
      <c r="AL5"/>
      <c r="AM5" s="13" t="s">
        <v>2</v>
      </c>
      <c r="AN5" s="13" t="s">
        <v>3</v>
      </c>
      <c r="AO5" s="13" t="s">
        <v>4</v>
      </c>
      <c r="AP5" s="13" t="s">
        <v>5</v>
      </c>
      <c r="AQ5" s="14" t="s">
        <v>6</v>
      </c>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spans="1:255" ht="20.149999999999999" customHeight="1" thickBot="1">
      <c r="A6"/>
      <c r="B6" s="15" t="s">
        <v>7</v>
      </c>
      <c r="C6" s="520" t="s">
        <v>8</v>
      </c>
      <c r="D6" s="520"/>
      <c r="E6" s="15" t="s">
        <v>7</v>
      </c>
      <c r="F6" s="521" t="s">
        <v>9</v>
      </c>
      <c r="G6" s="521"/>
      <c r="H6" s="5"/>
      <c r="I6" s="6"/>
      <c r="J6" s="6"/>
      <c r="K6" s="6"/>
      <c r="L6" s="6"/>
      <c r="M6" s="6"/>
      <c r="N6" s="6"/>
      <c r="O6" s="6"/>
      <c r="P6" s="6"/>
      <c r="Q6" s="6"/>
      <c r="R6"/>
      <c r="S6"/>
      <c r="T6"/>
      <c r="U6"/>
      <c r="V6"/>
      <c r="W6"/>
      <c r="X6"/>
      <c r="Y6"/>
      <c r="Z6"/>
      <c r="AA6"/>
      <c r="AB6"/>
      <c r="AC6"/>
      <c r="AD6" s="8"/>
      <c r="AE6" s="8"/>
      <c r="AF6" s="8"/>
      <c r="AG6" s="8"/>
      <c r="AH6" s="5"/>
      <c r="AI6" s="5"/>
      <c r="AJ6" s="5"/>
      <c r="AK6" s="5"/>
      <c r="AL6" s="5"/>
      <c r="AM6" s="5"/>
      <c r="AN6" s="5"/>
      <c r="AO6" s="5"/>
      <c r="AP6" s="5"/>
      <c r="AQ6" s="8"/>
      <c r="AR6" s="8"/>
      <c r="AS6" s="8"/>
      <c r="AT6" s="8"/>
      <c r="AU6" s="8"/>
      <c r="AV6" s="8"/>
      <c r="AW6" s="8"/>
      <c r="AX6" s="8"/>
      <c r="AY6" s="8"/>
      <c r="AZ6" s="8"/>
      <c r="BA6" s="8"/>
      <c r="BB6" s="5"/>
      <c r="BC6" s="5"/>
      <c r="BD6" s="5"/>
      <c r="BE6" s="5"/>
      <c r="BF6" s="5"/>
      <c r="BG6" s="5"/>
      <c r="BH6" s="5"/>
      <c r="BI6" s="5"/>
      <c r="BJ6" s="8"/>
      <c r="BK6" s="8"/>
      <c r="BL6" s="8"/>
      <c r="BM6" s="8"/>
      <c r="BN6" s="8"/>
      <c r="BO6" s="8"/>
      <c r="BP6" s="8"/>
      <c r="BQ6" s="8"/>
      <c r="BR6" s="8"/>
      <c r="BS6" s="8"/>
      <c r="BT6" s="8"/>
      <c r="BU6" s="8"/>
      <c r="BV6" s="8"/>
      <c r="BW6" s="8"/>
      <c r="BX6" s="8"/>
      <c r="BY6" s="8"/>
      <c r="BZ6" s="8"/>
      <c r="CA6" s="8"/>
      <c r="CB6" s="8"/>
      <c r="CC6" s="8"/>
      <c r="CD6" s="8"/>
      <c r="CE6" s="8"/>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row>
    <row r="7" spans="1:255" ht="39" customHeight="1">
      <c r="A7"/>
      <c r="B7"/>
      <c r="C7"/>
      <c r="D7" s="16"/>
      <c r="E7"/>
      <c r="F7"/>
      <c r="G7"/>
      <c r="H7" s="522" t="s">
        <v>323</v>
      </c>
      <c r="I7" s="522"/>
      <c r="J7" s="522"/>
      <c r="K7" s="522"/>
      <c r="L7" s="522"/>
      <c r="M7" s="522"/>
      <c r="N7" s="522"/>
      <c r="O7" s="522"/>
      <c r="P7" s="522"/>
      <c r="Q7" s="522"/>
      <c r="R7" s="522"/>
      <c r="S7" s="522"/>
      <c r="T7" s="522"/>
      <c r="U7" s="522"/>
      <c r="V7" s="522"/>
      <c r="W7" s="522"/>
      <c r="X7" s="522"/>
      <c r="Y7" s="522"/>
      <c r="Z7" s="522"/>
      <c r="AA7" s="522"/>
      <c r="AB7" s="522"/>
      <c r="AC7" s="522"/>
      <c r="AD7" s="8"/>
      <c r="AE7" s="8"/>
      <c r="AF7" s="8"/>
      <c r="AG7" s="8"/>
      <c r="AH7" s="5"/>
      <c r="AI7" s="5"/>
      <c r="AJ7" s="5"/>
      <c r="AK7" s="5"/>
      <c r="AL7" s="5"/>
      <c r="AM7" s="5"/>
      <c r="AN7" s="5"/>
      <c r="AO7" s="5"/>
      <c r="AP7" s="5"/>
      <c r="AQ7" s="8"/>
      <c r="AR7" s="8"/>
      <c r="AS7" s="8"/>
      <c r="AT7" s="8"/>
      <c r="AU7" s="8"/>
      <c r="AV7" s="8"/>
      <c r="AW7" s="8"/>
      <c r="AX7" s="8"/>
      <c r="AY7" s="8"/>
      <c r="AZ7" s="8"/>
      <c r="BA7" s="8"/>
      <c r="BB7" s="5"/>
      <c r="BC7" s="5"/>
      <c r="BD7" s="5"/>
      <c r="BE7" s="5"/>
      <c r="BF7" s="5"/>
      <c r="BG7" s="5"/>
      <c r="BH7" s="5"/>
      <c r="BI7" s="5"/>
      <c r="BJ7" s="8"/>
      <c r="BK7" s="8"/>
      <c r="BL7" s="8"/>
      <c r="BM7" s="8"/>
      <c r="BN7" s="8"/>
      <c r="BO7" s="8"/>
      <c r="BP7" s="8"/>
      <c r="BQ7" s="8"/>
      <c r="BR7" s="8"/>
      <c r="BS7" s="8"/>
      <c r="BT7" s="8"/>
      <c r="BU7" s="8"/>
      <c r="BV7" s="8"/>
      <c r="BW7" s="8"/>
      <c r="BX7" s="8"/>
      <c r="BY7" s="8"/>
      <c r="BZ7" s="8"/>
      <c r="CA7" s="8"/>
      <c r="CB7" s="8"/>
      <c r="CC7" s="8"/>
      <c r="CD7" s="8"/>
      <c r="CE7" s="8"/>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row>
    <row r="8" spans="1:255" ht="24" customHeight="1" thickBot="1">
      <c r="A8"/>
      <c r="B8" s="17" t="s">
        <v>10</v>
      </c>
      <c r="C8" s="16"/>
      <c r="D8" s="16"/>
      <c r="E8"/>
      <c r="F8"/>
      <c r="G8"/>
      <c r="H8"/>
      <c r="I8" s="509" t="s">
        <v>11</v>
      </c>
      <c r="J8" s="509"/>
      <c r="K8" s="509"/>
      <c r="L8" s="509"/>
      <c r="M8" s="509"/>
      <c r="N8" s="509"/>
      <c r="O8" s="509"/>
      <c r="P8" s="509"/>
      <c r="Q8" s="509"/>
      <c r="R8" s="509" t="s">
        <v>12</v>
      </c>
      <c r="S8" s="509"/>
      <c r="T8" s="509"/>
      <c r="U8" s="509"/>
      <c r="V8" s="509"/>
      <c r="W8" s="509"/>
      <c r="X8" s="509"/>
      <c r="Y8" s="509"/>
      <c r="Z8" s="509"/>
      <c r="AA8" s="509"/>
      <c r="AB8" s="509"/>
      <c r="AC8" s="273" t="s">
        <v>13</v>
      </c>
      <c r="AD8"/>
      <c r="AE8"/>
      <c r="AF8"/>
      <c r="AG8"/>
      <c r="AH8" s="510" t="s">
        <v>14</v>
      </c>
      <c r="AI8" s="510"/>
      <c r="AJ8" s="510"/>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row>
    <row r="9" spans="1:255" ht="32.15" customHeight="1" thickBot="1">
      <c r="A9"/>
      <c r="B9" s="511" t="s">
        <v>15</v>
      </c>
      <c r="C9" s="512"/>
      <c r="D9" s="512"/>
      <c r="E9" s="512"/>
      <c r="F9" s="512"/>
      <c r="G9" s="512"/>
      <c r="H9" s="512"/>
      <c r="I9" s="513" t="s">
        <v>16</v>
      </c>
      <c r="J9" s="513"/>
      <c r="K9" s="513"/>
      <c r="L9" s="513"/>
      <c r="M9" s="513"/>
      <c r="N9" s="513"/>
      <c r="O9" s="513"/>
      <c r="P9" s="513"/>
      <c r="Q9" s="513"/>
      <c r="R9" s="514" t="s">
        <v>17</v>
      </c>
      <c r="S9" s="514"/>
      <c r="T9" s="514"/>
      <c r="U9" s="514"/>
      <c r="V9" s="514"/>
      <c r="W9" s="514"/>
      <c r="X9" s="514"/>
      <c r="Y9" s="514"/>
      <c r="Z9" s="514"/>
      <c r="AA9" s="514"/>
      <c r="AB9" s="514"/>
      <c r="AC9" s="274" t="s">
        <v>18</v>
      </c>
      <c r="AD9"/>
      <c r="AE9"/>
      <c r="AF9"/>
      <c r="AG9"/>
      <c r="AH9" s="18" t="s">
        <v>19</v>
      </c>
      <c r="AI9" s="3"/>
      <c r="AJ9" s="18" t="s">
        <v>20</v>
      </c>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row>
    <row r="10" spans="1:255" ht="22.5" customHeight="1" thickBot="1">
      <c r="A10"/>
      <c r="B10" s="275" t="s">
        <v>21</v>
      </c>
      <c r="C10" s="259"/>
      <c r="D10" s="260"/>
      <c r="E10" s="260"/>
      <c r="F10" s="260"/>
      <c r="G10" s="260"/>
      <c r="H10" s="260"/>
      <c r="I10" s="261"/>
      <c r="J10" s="261"/>
      <c r="K10" s="261"/>
      <c r="L10" s="261"/>
      <c r="M10" s="261"/>
      <c r="N10" s="261"/>
      <c r="O10" s="261"/>
      <c r="P10" s="261"/>
      <c r="Q10" s="261"/>
      <c r="R10" s="262"/>
      <c r="S10" s="262"/>
      <c r="T10" s="262"/>
      <c r="U10" s="262"/>
      <c r="V10" s="262"/>
      <c r="W10" s="262"/>
      <c r="X10" s="262"/>
      <c r="Y10" s="262"/>
      <c r="Z10" s="262"/>
      <c r="AA10" s="262"/>
      <c r="AB10" s="262"/>
      <c r="AC10" s="276"/>
      <c r="AD10"/>
      <c r="AE10"/>
      <c r="AF10"/>
      <c r="AG10"/>
      <c r="AH10" s="3"/>
      <c r="AI10" s="3"/>
      <c r="AJ10" s="3"/>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spans="1:255" ht="30" customHeight="1" thickBot="1">
      <c r="A11"/>
      <c r="B11" s="501" t="s">
        <v>385</v>
      </c>
      <c r="C11" s="502"/>
      <c r="D11" s="502"/>
      <c r="E11" s="502"/>
      <c r="F11" s="502"/>
      <c r="G11" s="502"/>
      <c r="H11" s="502"/>
      <c r="I11" s="504" t="s">
        <v>7</v>
      </c>
      <c r="J11" s="505" t="s">
        <v>22</v>
      </c>
      <c r="K11" s="505"/>
      <c r="L11" s="19"/>
      <c r="M11" s="20"/>
      <c r="N11" s="506" t="s">
        <v>7</v>
      </c>
      <c r="O11" s="507" t="s">
        <v>23</v>
      </c>
      <c r="P11" s="507"/>
      <c r="Q11" s="21"/>
      <c r="R11" s="508" t="s">
        <v>24</v>
      </c>
      <c r="S11" s="508"/>
      <c r="T11" s="508"/>
      <c r="U11" s="508"/>
      <c r="V11" s="508"/>
      <c r="W11" s="508"/>
      <c r="X11" s="508"/>
      <c r="Y11" s="508"/>
      <c r="Z11" s="508"/>
      <c r="AA11" s="508"/>
      <c r="AB11" s="508"/>
      <c r="AC11" s="515"/>
      <c r="AD11"/>
      <c r="AE11" s="22" t="str">
        <f>I11</f>
        <v>□</v>
      </c>
      <c r="AF11"/>
      <c r="AG11"/>
      <c r="AH11" s="23" t="str">
        <f>IF(AE11&amp;AE12="■□","●適合",IF(AE11&amp;AE12="□■","◆未達",IF(AE11&amp;AE12="□□","■未答","▼矛盾")))</f>
        <v>■未答</v>
      </c>
      <c r="AI11" s="3"/>
      <c r="AJ11" s="3"/>
      <c r="AK11"/>
      <c r="AL11" s="24" t="s">
        <v>25</v>
      </c>
      <c r="AM11" s="25" t="s">
        <v>26</v>
      </c>
      <c r="AN11" s="25" t="s">
        <v>27</v>
      </c>
      <c r="AO11" s="25" t="s">
        <v>28</v>
      </c>
      <c r="AP11" s="26" t="s">
        <v>29</v>
      </c>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row>
    <row r="12" spans="1:255" ht="30" customHeight="1">
      <c r="A12"/>
      <c r="B12" s="503"/>
      <c r="C12" s="502"/>
      <c r="D12" s="502"/>
      <c r="E12" s="502"/>
      <c r="F12" s="502"/>
      <c r="G12" s="502"/>
      <c r="H12" s="502"/>
      <c r="I12" s="504"/>
      <c r="J12" s="505"/>
      <c r="K12" s="505"/>
      <c r="L12" s="27"/>
      <c r="M12" s="28"/>
      <c r="N12" s="506"/>
      <c r="O12" s="507"/>
      <c r="P12" s="507"/>
      <c r="Q12" s="29"/>
      <c r="R12" s="508"/>
      <c r="S12" s="508"/>
      <c r="T12" s="508"/>
      <c r="U12" s="508"/>
      <c r="V12" s="508"/>
      <c r="W12" s="508"/>
      <c r="X12" s="508"/>
      <c r="Y12" s="508"/>
      <c r="Z12" s="508"/>
      <c r="AA12" s="508"/>
      <c r="AB12" s="508"/>
      <c r="AC12" s="515"/>
      <c r="AD12"/>
      <c r="AE12" s="8" t="str">
        <f>N11</f>
        <v>□</v>
      </c>
      <c r="AF12"/>
      <c r="AG12"/>
      <c r="AH12" s="3"/>
      <c r="AI12" s="3"/>
      <c r="AJ12" s="3"/>
      <c r="AK12"/>
      <c r="AL12"/>
      <c r="AM12" s="30" t="s">
        <v>3</v>
      </c>
      <c r="AN12" s="30" t="s">
        <v>4</v>
      </c>
      <c r="AO12" s="31" t="s">
        <v>30</v>
      </c>
      <c r="AP12" s="31" t="s">
        <v>5</v>
      </c>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row>
    <row r="13" spans="1:255" ht="32.25" customHeight="1">
      <c r="A13"/>
      <c r="B13" s="277" t="s">
        <v>31</v>
      </c>
      <c r="C13" s="32"/>
      <c r="D13" s="32"/>
      <c r="E13" s="32"/>
      <c r="F13" s="32"/>
      <c r="G13" s="32"/>
      <c r="H13" s="33"/>
      <c r="I13" s="34"/>
      <c r="J13" s="500"/>
      <c r="K13" s="500"/>
      <c r="L13" s="34"/>
      <c r="M13" s="500"/>
      <c r="N13" s="500"/>
      <c r="O13" s="500"/>
      <c r="P13" s="35"/>
      <c r="Q13" s="35"/>
      <c r="R13" s="464" t="s">
        <v>32</v>
      </c>
      <c r="S13" s="464"/>
      <c r="T13" s="464"/>
      <c r="U13" s="464"/>
      <c r="V13" s="464"/>
      <c r="W13" s="464"/>
      <c r="X13" s="464"/>
      <c r="Y13" s="464"/>
      <c r="Z13" s="464"/>
      <c r="AA13" s="464"/>
      <c r="AB13" s="464"/>
      <c r="AC13" s="471"/>
      <c r="AD13"/>
      <c r="AE13"/>
      <c r="AF13"/>
      <c r="AG13"/>
      <c r="AH13" s="3"/>
      <c r="AI13" s="3"/>
      <c r="AJ13" s="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row>
    <row r="14" spans="1:255" ht="15.75" customHeight="1">
      <c r="A14"/>
      <c r="B14" s="499"/>
      <c r="C14" s="491" t="s">
        <v>325</v>
      </c>
      <c r="D14" s="492"/>
      <c r="E14" s="492"/>
      <c r="F14" s="492"/>
      <c r="G14" s="492"/>
      <c r="H14" s="492"/>
      <c r="I14" s="481" t="s">
        <v>7</v>
      </c>
      <c r="J14" s="482" t="s">
        <v>22</v>
      </c>
      <c r="K14" s="482"/>
      <c r="L14" s="36"/>
      <c r="M14" s="37"/>
      <c r="N14" s="483" t="s">
        <v>7</v>
      </c>
      <c r="O14" s="487" t="s">
        <v>23</v>
      </c>
      <c r="P14" s="487"/>
      <c r="Q14" s="38"/>
      <c r="R14" s="464"/>
      <c r="S14" s="464"/>
      <c r="T14" s="464"/>
      <c r="U14" s="464"/>
      <c r="V14" s="464"/>
      <c r="W14" s="464"/>
      <c r="X14" s="464"/>
      <c r="Y14" s="464"/>
      <c r="Z14" s="464"/>
      <c r="AA14" s="464"/>
      <c r="AB14" s="464"/>
      <c r="AC14" s="471"/>
      <c r="AD14"/>
      <c r="AE14" s="22" t="str">
        <f>I14</f>
        <v>□</v>
      </c>
      <c r="AF14"/>
      <c r="AG14"/>
      <c r="AH14" s="30" t="str">
        <f>IF(AE14&amp;AE15="■□","●適合",IF(AE14&amp;AE15="□■","◆未達",IF(AE14&amp;AE15="□□","■未答","▼矛盾")))</f>
        <v>■未答</v>
      </c>
      <c r="AI14" s="3"/>
      <c r="AJ14" s="3"/>
      <c r="AK14"/>
      <c r="AL14" s="24" t="s">
        <v>25</v>
      </c>
      <c r="AM14" s="25" t="s">
        <v>26</v>
      </c>
      <c r="AN14" s="25" t="s">
        <v>27</v>
      </c>
      <c r="AO14" s="25" t="s">
        <v>28</v>
      </c>
      <c r="AP14" s="26" t="s">
        <v>29</v>
      </c>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row>
    <row r="15" spans="1:255" ht="15.75" customHeight="1">
      <c r="A15"/>
      <c r="B15" s="499"/>
      <c r="C15" s="492"/>
      <c r="D15" s="492"/>
      <c r="E15" s="492"/>
      <c r="F15" s="492"/>
      <c r="G15" s="492"/>
      <c r="H15" s="492"/>
      <c r="I15" s="481"/>
      <c r="J15" s="482"/>
      <c r="K15" s="482"/>
      <c r="L15" s="39"/>
      <c r="M15" s="40"/>
      <c r="N15" s="483"/>
      <c r="O15" s="487"/>
      <c r="P15" s="487"/>
      <c r="Q15" s="41"/>
      <c r="R15" s="464"/>
      <c r="S15" s="464"/>
      <c r="T15" s="464"/>
      <c r="U15" s="464"/>
      <c r="V15" s="464"/>
      <c r="W15" s="464"/>
      <c r="X15" s="464"/>
      <c r="Y15" s="464"/>
      <c r="Z15" s="464"/>
      <c r="AA15" s="464"/>
      <c r="AB15" s="464"/>
      <c r="AC15" s="471"/>
      <c r="AD15"/>
      <c r="AE15" s="8" t="str">
        <f>N14</f>
        <v>□</v>
      </c>
      <c r="AF15"/>
      <c r="AG15"/>
      <c r="AH15" s="3"/>
      <c r="AI15" s="3"/>
      <c r="AJ15" s="3"/>
      <c r="AK15"/>
      <c r="AL15"/>
      <c r="AM15" s="30" t="s">
        <v>3</v>
      </c>
      <c r="AN15" s="30" t="s">
        <v>4</v>
      </c>
      <c r="AO15" s="31" t="s">
        <v>30</v>
      </c>
      <c r="AP15" s="31" t="s">
        <v>5</v>
      </c>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row>
    <row r="16" spans="1:255" ht="32.25" customHeight="1">
      <c r="A16"/>
      <c r="B16" s="277" t="s">
        <v>33</v>
      </c>
      <c r="C16" s="32"/>
      <c r="D16" s="32"/>
      <c r="E16" s="32"/>
      <c r="F16" s="32"/>
      <c r="G16" s="32"/>
      <c r="H16" s="33"/>
      <c r="I16" s="42"/>
      <c r="J16" s="35"/>
      <c r="K16" s="35"/>
      <c r="L16" s="35"/>
      <c r="M16" s="35"/>
      <c r="N16" s="35"/>
      <c r="O16" s="35"/>
      <c r="P16" s="35"/>
      <c r="Q16" s="35"/>
      <c r="R16" s="464" t="s">
        <v>32</v>
      </c>
      <c r="S16" s="464"/>
      <c r="T16" s="464"/>
      <c r="U16" s="464"/>
      <c r="V16" s="464"/>
      <c r="W16" s="464"/>
      <c r="X16" s="464"/>
      <c r="Y16" s="464"/>
      <c r="Z16" s="464"/>
      <c r="AA16" s="464"/>
      <c r="AB16" s="464"/>
      <c r="AC16" s="279"/>
      <c r="AD16"/>
      <c r="AE16"/>
      <c r="AF16"/>
      <c r="AG16"/>
      <c r="AH16" s="3"/>
      <c r="AI16" s="3"/>
      <c r="AJ16" s="3"/>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row>
    <row r="17" spans="1:255" ht="16.5" customHeight="1">
      <c r="A17"/>
      <c r="B17" s="277"/>
      <c r="C17" s="498" t="s">
        <v>387</v>
      </c>
      <c r="D17" s="486"/>
      <c r="E17" s="486"/>
      <c r="F17" s="486"/>
      <c r="G17" s="486"/>
      <c r="H17" s="486"/>
      <c r="I17" s="481" t="s">
        <v>7</v>
      </c>
      <c r="J17" s="482" t="s">
        <v>22</v>
      </c>
      <c r="K17" s="482"/>
      <c r="L17" s="36"/>
      <c r="M17" s="37"/>
      <c r="N17" s="483" t="s">
        <v>7</v>
      </c>
      <c r="O17" s="487" t="s">
        <v>23</v>
      </c>
      <c r="P17" s="487"/>
      <c r="Q17" s="38"/>
      <c r="R17" s="464"/>
      <c r="S17" s="464"/>
      <c r="T17" s="464"/>
      <c r="U17" s="464"/>
      <c r="V17" s="464"/>
      <c r="W17" s="464"/>
      <c r="X17" s="464"/>
      <c r="Y17" s="464"/>
      <c r="Z17" s="464"/>
      <c r="AA17" s="464"/>
      <c r="AB17" s="464"/>
      <c r="AC17" s="471"/>
      <c r="AD17"/>
      <c r="AE17" s="22" t="str">
        <f>I17</f>
        <v>□</v>
      </c>
      <c r="AF17"/>
      <c r="AG17"/>
      <c r="AH17" s="30" t="str">
        <f>IF(AE17&amp;AE18="■□","●適合",IF(AE17&amp;AE18="□■","◆未達",IF(AE17&amp;AE18="□□","■未答","▼矛盾")))</f>
        <v>■未答</v>
      </c>
      <c r="AI17" s="3"/>
      <c r="AJ17" s="3"/>
      <c r="AK17"/>
      <c r="AL17" s="24" t="s">
        <v>25</v>
      </c>
      <c r="AM17" s="25" t="s">
        <v>26</v>
      </c>
      <c r="AN17" s="25" t="s">
        <v>27</v>
      </c>
      <c r="AO17" s="25" t="s">
        <v>28</v>
      </c>
      <c r="AP17" s="26" t="s">
        <v>29</v>
      </c>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row>
    <row r="18" spans="1:255" ht="16.5" customHeight="1">
      <c r="A18"/>
      <c r="B18" s="277"/>
      <c r="C18" s="486"/>
      <c r="D18" s="486"/>
      <c r="E18" s="486"/>
      <c r="F18" s="486"/>
      <c r="G18" s="486"/>
      <c r="H18" s="486"/>
      <c r="I18" s="481"/>
      <c r="J18" s="482"/>
      <c r="K18" s="482"/>
      <c r="L18" s="39"/>
      <c r="M18" s="40"/>
      <c r="N18" s="483"/>
      <c r="O18" s="487"/>
      <c r="P18" s="487"/>
      <c r="Q18" s="43"/>
      <c r="R18" s="464"/>
      <c r="S18" s="464"/>
      <c r="T18" s="464"/>
      <c r="U18" s="464"/>
      <c r="V18" s="464"/>
      <c r="W18" s="464"/>
      <c r="X18" s="464"/>
      <c r="Y18" s="464"/>
      <c r="Z18" s="464"/>
      <c r="AA18" s="464"/>
      <c r="AB18" s="464"/>
      <c r="AC18" s="471"/>
      <c r="AD18"/>
      <c r="AE18" s="8" t="str">
        <f>N17</f>
        <v>□</v>
      </c>
      <c r="AF18"/>
      <c r="AG18"/>
      <c r="AH18" s="3"/>
      <c r="AI18" s="3"/>
      <c r="AJ18" s="3"/>
      <c r="AK18"/>
      <c r="AL18"/>
      <c r="AM18" s="30" t="s">
        <v>3</v>
      </c>
      <c r="AN18" s="30" t="s">
        <v>4</v>
      </c>
      <c r="AO18" s="31" t="s">
        <v>30</v>
      </c>
      <c r="AP18" s="31" t="s">
        <v>5</v>
      </c>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row>
    <row r="19" spans="1:255" ht="16.5" customHeight="1">
      <c r="A19"/>
      <c r="B19" s="277"/>
      <c r="C19" s="498" t="s">
        <v>386</v>
      </c>
      <c r="D19" s="486"/>
      <c r="E19" s="486"/>
      <c r="F19" s="486"/>
      <c r="G19" s="486"/>
      <c r="H19" s="486"/>
      <c r="I19" s="481" t="s">
        <v>7</v>
      </c>
      <c r="J19" s="482" t="s">
        <v>22</v>
      </c>
      <c r="K19" s="482"/>
      <c r="L19" s="36"/>
      <c r="M19" s="37"/>
      <c r="N19" s="483" t="s">
        <v>7</v>
      </c>
      <c r="O19" s="487" t="s">
        <v>23</v>
      </c>
      <c r="P19" s="487"/>
      <c r="Q19" s="38"/>
      <c r="R19" s="464"/>
      <c r="S19" s="464"/>
      <c r="T19" s="464"/>
      <c r="U19" s="464"/>
      <c r="V19" s="464"/>
      <c r="W19" s="464"/>
      <c r="X19" s="464"/>
      <c r="Y19" s="464"/>
      <c r="Z19" s="464"/>
      <c r="AA19" s="464"/>
      <c r="AB19" s="464"/>
      <c r="AC19" s="471"/>
      <c r="AD19"/>
      <c r="AE19" s="22" t="str">
        <f>I19</f>
        <v>□</v>
      </c>
      <c r="AF19"/>
      <c r="AG19"/>
      <c r="AH19" s="30" t="str">
        <f>IF(AE19&amp;AE20="■□","●適合",IF(AE19&amp;AE20="□■","◆未達",IF(AE19&amp;AE20="□□","■未答","▼矛盾")))</f>
        <v>■未答</v>
      </c>
      <c r="AI19" s="3"/>
      <c r="AJ19" s="3"/>
      <c r="AK19"/>
      <c r="AL19" s="24" t="s">
        <v>25</v>
      </c>
      <c r="AM19" s="25" t="s">
        <v>26</v>
      </c>
      <c r="AN19" s="25" t="s">
        <v>27</v>
      </c>
      <c r="AO19" s="25" t="s">
        <v>28</v>
      </c>
      <c r="AP19" s="26" t="s">
        <v>29</v>
      </c>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row>
    <row r="20" spans="1:255" ht="16.5" customHeight="1">
      <c r="A20"/>
      <c r="B20" s="278"/>
      <c r="C20" s="486"/>
      <c r="D20" s="486"/>
      <c r="E20" s="486"/>
      <c r="F20" s="486"/>
      <c r="G20" s="486"/>
      <c r="H20" s="486"/>
      <c r="I20" s="481"/>
      <c r="J20" s="482"/>
      <c r="K20" s="482"/>
      <c r="L20" s="39"/>
      <c r="M20" s="40"/>
      <c r="N20" s="483"/>
      <c r="O20" s="487"/>
      <c r="P20" s="487"/>
      <c r="Q20" s="41"/>
      <c r="R20" s="464"/>
      <c r="S20" s="464"/>
      <c r="T20" s="464"/>
      <c r="U20" s="464"/>
      <c r="V20" s="464"/>
      <c r="W20" s="464"/>
      <c r="X20" s="464"/>
      <c r="Y20" s="464"/>
      <c r="Z20" s="464"/>
      <c r="AA20" s="464"/>
      <c r="AB20" s="464"/>
      <c r="AC20" s="471"/>
      <c r="AD20"/>
      <c r="AE20" s="8" t="str">
        <f>N19</f>
        <v>□</v>
      </c>
      <c r="AF20"/>
      <c r="AG20"/>
      <c r="AH20" s="3"/>
      <c r="AI20" s="3"/>
      <c r="AJ20" s="3"/>
      <c r="AK20"/>
      <c r="AL20"/>
      <c r="AM20" s="30" t="s">
        <v>3</v>
      </c>
      <c r="AN20" s="30" t="s">
        <v>4</v>
      </c>
      <c r="AO20" s="31" t="s">
        <v>30</v>
      </c>
      <c r="AP20" s="31" t="s">
        <v>5</v>
      </c>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row>
    <row r="21" spans="1:255" ht="32.25" customHeight="1">
      <c r="A21"/>
      <c r="B21" s="277" t="s">
        <v>34</v>
      </c>
      <c r="C21" s="32"/>
      <c r="D21" s="32"/>
      <c r="E21" s="32"/>
      <c r="F21" s="32"/>
      <c r="G21" s="32"/>
      <c r="H21" s="33"/>
      <c r="I21" s="42"/>
      <c r="J21" s="35"/>
      <c r="K21" s="35"/>
      <c r="L21" s="35"/>
      <c r="M21" s="35"/>
      <c r="N21" s="35"/>
      <c r="O21" s="35"/>
      <c r="P21" s="35"/>
      <c r="Q21" s="35"/>
      <c r="R21" s="42"/>
      <c r="S21" s="35"/>
      <c r="T21" s="35"/>
      <c r="U21" s="35"/>
      <c r="V21" s="35"/>
      <c r="W21" s="35"/>
      <c r="X21" s="35"/>
      <c r="Y21" s="35"/>
      <c r="Z21" s="35"/>
      <c r="AA21" s="35"/>
      <c r="AB21" s="44"/>
      <c r="AC21" s="279"/>
      <c r="AD21"/>
      <c r="AE21"/>
      <c r="AF21"/>
      <c r="AG21"/>
      <c r="AH21" s="3"/>
      <c r="AI21" s="3"/>
      <c r="AJ21" s="3"/>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row>
    <row r="22" spans="1:255" ht="15" customHeight="1">
      <c r="A22"/>
      <c r="B22" s="277"/>
      <c r="C22" s="491" t="s">
        <v>388</v>
      </c>
      <c r="D22" s="492"/>
      <c r="E22" s="492"/>
      <c r="F22" s="492"/>
      <c r="G22" s="492"/>
      <c r="H22" s="492"/>
      <c r="I22" s="493" t="s">
        <v>7</v>
      </c>
      <c r="J22" s="494" t="s">
        <v>35</v>
      </c>
      <c r="K22" s="494"/>
      <c r="L22" s="36"/>
      <c r="M22" s="495" t="s">
        <v>7</v>
      </c>
      <c r="N22" s="494" t="s">
        <v>36</v>
      </c>
      <c r="O22" s="494"/>
      <c r="P22" s="494"/>
      <c r="Q22" s="38"/>
      <c r="R22" s="496" t="s">
        <v>37</v>
      </c>
      <c r="S22" s="496"/>
      <c r="T22" s="496"/>
      <c r="U22" s="496"/>
      <c r="V22" s="496"/>
      <c r="W22" s="496"/>
      <c r="X22" s="496"/>
      <c r="Y22" s="496"/>
      <c r="Z22" s="496"/>
      <c r="AA22" s="496"/>
      <c r="AB22" s="496"/>
      <c r="AC22" s="490"/>
      <c r="AD22"/>
      <c r="AE22" s="22" t="str">
        <f>I22</f>
        <v>□</v>
      </c>
      <c r="AF22" s="1">
        <f>IF(I22="■",1,IF(M22="■",1,0))</f>
        <v>0</v>
      </c>
      <c r="AG22"/>
      <c r="AH22" s="30" t="str">
        <f>IF(AE22&amp;AE23="■□","●適合",IF(AE22&amp;AE23="□■","●適合",IF(AE22&amp;AE23="□□","■未答","▼矛盾")))</f>
        <v>■未答</v>
      </c>
      <c r="AI22" s="3"/>
      <c r="AJ22" s="3"/>
      <c r="AK22"/>
      <c r="AL22" s="24" t="s">
        <v>25</v>
      </c>
      <c r="AM22" s="25" t="s">
        <v>26</v>
      </c>
      <c r="AN22" s="25" t="s">
        <v>27</v>
      </c>
      <c r="AO22" s="25" t="s">
        <v>28</v>
      </c>
      <c r="AP22" s="26" t="s">
        <v>29</v>
      </c>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row>
    <row r="23" spans="1:255" ht="15" customHeight="1">
      <c r="A23"/>
      <c r="B23" s="277"/>
      <c r="C23" s="492"/>
      <c r="D23" s="492"/>
      <c r="E23" s="492"/>
      <c r="F23" s="492"/>
      <c r="G23" s="492"/>
      <c r="H23" s="492"/>
      <c r="I23" s="493"/>
      <c r="J23" s="494"/>
      <c r="K23" s="494"/>
      <c r="L23" s="45"/>
      <c r="M23" s="495"/>
      <c r="N23" s="494"/>
      <c r="O23" s="494"/>
      <c r="P23" s="494"/>
      <c r="Q23" s="46"/>
      <c r="R23" s="47"/>
      <c r="S23" s="48"/>
      <c r="T23" s="48"/>
      <c r="U23" s="48"/>
      <c r="V23" s="48"/>
      <c r="W23" s="48"/>
      <c r="X23" s="48"/>
      <c r="Y23" s="48"/>
      <c r="Z23" s="48"/>
      <c r="AA23" s="48"/>
      <c r="AB23" s="49"/>
      <c r="AC23" s="490"/>
      <c r="AD23"/>
      <c r="AE23" s="1" t="str">
        <f>M22</f>
        <v>□</v>
      </c>
      <c r="AF23"/>
      <c r="AG23"/>
      <c r="AH23" s="3"/>
      <c r="AI23" s="3"/>
      <c r="AJ23" s="3"/>
      <c r="AK23"/>
      <c r="AL23"/>
      <c r="AM23" s="30" t="s">
        <v>3</v>
      </c>
      <c r="AN23" s="30" t="s">
        <v>3</v>
      </c>
      <c r="AO23" s="31" t="s">
        <v>30</v>
      </c>
      <c r="AP23" s="31" t="s">
        <v>5</v>
      </c>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row>
    <row r="24" spans="1:255" ht="21.75" customHeight="1">
      <c r="A24"/>
      <c r="B24" s="277"/>
      <c r="C24" s="492"/>
      <c r="D24" s="492"/>
      <c r="E24" s="492"/>
      <c r="F24" s="492"/>
      <c r="G24" s="492"/>
      <c r="H24" s="492"/>
      <c r="I24" s="50" t="s">
        <v>7</v>
      </c>
      <c r="J24" s="488" t="s">
        <v>38</v>
      </c>
      <c r="K24" s="488"/>
      <c r="L24" s="45"/>
      <c r="M24" s="51"/>
      <c r="N24" s="45"/>
      <c r="O24" s="51"/>
      <c r="P24" s="51"/>
      <c r="Q24" s="46"/>
      <c r="R24" s="52"/>
      <c r="S24" s="32"/>
      <c r="T24" s="32"/>
      <c r="U24" s="32"/>
      <c r="V24" s="32"/>
      <c r="W24" s="32"/>
      <c r="X24" s="32"/>
      <c r="Y24" s="32"/>
      <c r="Z24" s="32"/>
      <c r="AA24" s="32"/>
      <c r="AB24" s="33"/>
      <c r="AC24" s="490"/>
      <c r="AD24"/>
      <c r="AE24" s="22" t="str">
        <f>I24</f>
        <v>□</v>
      </c>
      <c r="AF24"/>
      <c r="AG24"/>
      <c r="AH24" s="30" t="str">
        <f>IF(AE24&amp;AE25="■□","●適合",IF(AE24&amp;AE25="□■","◆未達",IF(AE24&amp;AE25="□□","■未答","▼矛盾")))</f>
        <v>■未答</v>
      </c>
      <c r="AI24" s="3"/>
      <c r="AJ24" s="53" t="str">
        <f>IF(AF22=1,IF(AND(I22&amp;M22="■□",X25&gt;=130),"●適合",IF(AND(I22&amp;M22="□■",X25&gt;=120),"●適合","◆未達")),"■未答")</f>
        <v>■未答</v>
      </c>
      <c r="AK24"/>
      <c r="AL24" s="24" t="s">
        <v>25</v>
      </c>
      <c r="AM24" s="25" t="s">
        <v>26</v>
      </c>
      <c r="AN24" s="25" t="s">
        <v>27</v>
      </c>
      <c r="AO24" s="25" t="s">
        <v>28</v>
      </c>
      <c r="AP24" s="26" t="s">
        <v>29</v>
      </c>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row>
    <row r="25" spans="1:255" ht="21.75" customHeight="1">
      <c r="A25"/>
      <c r="B25" s="277"/>
      <c r="C25" s="492"/>
      <c r="D25" s="492"/>
      <c r="E25" s="492"/>
      <c r="F25" s="492"/>
      <c r="G25" s="492"/>
      <c r="H25" s="492"/>
      <c r="I25" s="54" t="s">
        <v>7</v>
      </c>
      <c r="J25" s="55" t="s">
        <v>39</v>
      </c>
      <c r="K25" s="55"/>
      <c r="L25" s="39"/>
      <c r="M25" s="40"/>
      <c r="N25" s="39"/>
      <c r="O25" s="55"/>
      <c r="P25" s="55"/>
      <c r="Q25" s="41"/>
      <c r="R25" s="56" t="s">
        <v>40</v>
      </c>
      <c r="S25" s="57"/>
      <c r="T25" s="57"/>
      <c r="U25" s="57"/>
      <c r="V25" s="57"/>
      <c r="W25" s="57"/>
      <c r="X25" s="489"/>
      <c r="Y25" s="489"/>
      <c r="Z25" s="489"/>
      <c r="AA25" s="57" t="s">
        <v>41</v>
      </c>
      <c r="AB25" s="58"/>
      <c r="AC25" s="490"/>
      <c r="AD25"/>
      <c r="AE25" s="8" t="str">
        <f>I25</f>
        <v>□</v>
      </c>
      <c r="AF25"/>
      <c r="AG25"/>
      <c r="AH25" s="3"/>
      <c r="AI25" s="3"/>
      <c r="AJ25" s="3"/>
      <c r="AK25"/>
      <c r="AL25"/>
      <c r="AM25" s="30" t="s">
        <v>3</v>
      </c>
      <c r="AN25" s="30" t="s">
        <v>4</v>
      </c>
      <c r="AO25" s="31" t="s">
        <v>30</v>
      </c>
      <c r="AP25" s="31" t="s">
        <v>5</v>
      </c>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row>
    <row r="26" spans="1:255" ht="14.25" customHeight="1">
      <c r="A26"/>
      <c r="B26" s="277"/>
      <c r="C26" s="491" t="s">
        <v>389</v>
      </c>
      <c r="D26" s="492"/>
      <c r="E26" s="492"/>
      <c r="F26" s="492"/>
      <c r="G26" s="492"/>
      <c r="H26" s="492"/>
      <c r="I26" s="493" t="s">
        <v>7</v>
      </c>
      <c r="J26" s="494" t="s">
        <v>35</v>
      </c>
      <c r="K26" s="494"/>
      <c r="L26" s="36"/>
      <c r="M26" s="495" t="s">
        <v>7</v>
      </c>
      <c r="N26" s="494" t="s">
        <v>36</v>
      </c>
      <c r="O26" s="494"/>
      <c r="P26" s="494"/>
      <c r="Q26" s="38"/>
      <c r="R26" s="496" t="s">
        <v>37</v>
      </c>
      <c r="S26" s="496"/>
      <c r="T26" s="496"/>
      <c r="U26" s="496"/>
      <c r="V26" s="496"/>
      <c r="W26" s="496"/>
      <c r="X26" s="496"/>
      <c r="Y26" s="496"/>
      <c r="Z26" s="496"/>
      <c r="AA26" s="496"/>
      <c r="AB26" s="496"/>
      <c r="AC26" s="497"/>
      <c r="AD26"/>
      <c r="AE26" s="22" t="str">
        <f>I26</f>
        <v>□</v>
      </c>
      <c r="AF26" s="1">
        <f>IF(I26="■",1,IF(M26="■",1,0))</f>
        <v>0</v>
      </c>
      <c r="AG26"/>
      <c r="AH26" s="30" t="str">
        <f>IF(AE26&amp;AE27="■□","●適合",IF(AE26&amp;AE27="□■","●適合",IF(AE26&amp;AE27="□□","■未答","▼矛盾")))</f>
        <v>■未答</v>
      </c>
      <c r="AI26" s="3"/>
      <c r="AJ26" s="3"/>
      <c r="AK26"/>
      <c r="AL26" s="24" t="s">
        <v>25</v>
      </c>
      <c r="AM26" s="25" t="s">
        <v>26</v>
      </c>
      <c r="AN26" s="25" t="s">
        <v>27</v>
      </c>
      <c r="AO26" s="25" t="s">
        <v>28</v>
      </c>
      <c r="AP26" s="26" t="s">
        <v>29</v>
      </c>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row>
    <row r="27" spans="1:255" ht="14.25" customHeight="1">
      <c r="A27"/>
      <c r="B27" s="277"/>
      <c r="C27" s="492"/>
      <c r="D27" s="492"/>
      <c r="E27" s="492"/>
      <c r="F27" s="492"/>
      <c r="G27" s="492"/>
      <c r="H27" s="492"/>
      <c r="I27" s="493"/>
      <c r="J27" s="494"/>
      <c r="K27" s="494"/>
      <c r="L27" s="45"/>
      <c r="M27" s="495"/>
      <c r="N27" s="494"/>
      <c r="O27" s="494"/>
      <c r="P27" s="494"/>
      <c r="Q27" s="46"/>
      <c r="R27" s="47"/>
      <c r="S27" s="59"/>
      <c r="T27" s="59"/>
      <c r="U27" s="59"/>
      <c r="V27" s="59"/>
      <c r="W27" s="59"/>
      <c r="X27" s="59"/>
      <c r="Y27" s="59"/>
      <c r="Z27" s="59"/>
      <c r="AA27" s="59"/>
      <c r="AB27" s="60"/>
      <c r="AC27" s="497"/>
      <c r="AD27"/>
      <c r="AE27" s="1" t="str">
        <f>M26</f>
        <v>□</v>
      </c>
      <c r="AF27"/>
      <c r="AG27"/>
      <c r="AH27" s="3"/>
      <c r="AI27" s="3"/>
      <c r="AJ27" s="3"/>
      <c r="AK27"/>
      <c r="AL27"/>
      <c r="AM27" s="30" t="s">
        <v>3</v>
      </c>
      <c r="AN27" s="30" t="s">
        <v>3</v>
      </c>
      <c r="AO27" s="31" t="s">
        <v>30</v>
      </c>
      <c r="AP27" s="31" t="s">
        <v>5</v>
      </c>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row>
    <row r="28" spans="1:255" ht="23.25" customHeight="1">
      <c r="A28"/>
      <c r="B28" s="277"/>
      <c r="C28" s="492"/>
      <c r="D28" s="492"/>
      <c r="E28" s="492"/>
      <c r="F28" s="492"/>
      <c r="G28" s="492"/>
      <c r="H28" s="492"/>
      <c r="I28" s="50" t="s">
        <v>7</v>
      </c>
      <c r="J28" s="488" t="s">
        <v>38</v>
      </c>
      <c r="K28" s="488"/>
      <c r="L28" s="45"/>
      <c r="M28" s="51"/>
      <c r="N28" s="45"/>
      <c r="O28" s="51"/>
      <c r="P28" s="51"/>
      <c r="Q28" s="46"/>
      <c r="R28" s="52"/>
      <c r="S28" s="32"/>
      <c r="T28" s="32"/>
      <c r="U28" s="32"/>
      <c r="V28" s="32"/>
      <c r="W28" s="32"/>
      <c r="X28" s="32"/>
      <c r="Y28" s="32"/>
      <c r="Z28" s="32"/>
      <c r="AA28" s="32"/>
      <c r="AB28" s="33"/>
      <c r="AC28" s="497"/>
      <c r="AD28"/>
      <c r="AE28" s="22" t="str">
        <f>I28</f>
        <v>□</v>
      </c>
      <c r="AF28"/>
      <c r="AG28"/>
      <c r="AH28" s="30" t="str">
        <f>IF(AE28&amp;AE29="■□","●適合",IF(AE28&amp;AE29="□■","◆未達",IF(AE28&amp;AE29="□□","■未答","▼矛盾")))</f>
        <v>■未答</v>
      </c>
      <c r="AI28" s="3"/>
      <c r="AJ28" s="53" t="str">
        <f>IF(AF26=1,IF(AND(I26&amp;M26="■□",X29&gt;=2),"●適合",IF(AND(I26&amp;M26="□■",X29&gt;=1.8),"●適合","◆未達")),"■未答")</f>
        <v>■未答</v>
      </c>
      <c r="AK28"/>
      <c r="AL28" s="24" t="s">
        <v>25</v>
      </c>
      <c r="AM28" s="25" t="s">
        <v>26</v>
      </c>
      <c r="AN28" s="25" t="s">
        <v>27</v>
      </c>
      <c r="AO28" s="25" t="s">
        <v>28</v>
      </c>
      <c r="AP28" s="26" t="s">
        <v>29</v>
      </c>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row>
    <row r="29" spans="1:255" ht="23.25" customHeight="1">
      <c r="A29"/>
      <c r="B29" s="278"/>
      <c r="C29" s="492"/>
      <c r="D29" s="492"/>
      <c r="E29" s="492"/>
      <c r="F29" s="492"/>
      <c r="G29" s="492"/>
      <c r="H29" s="492"/>
      <c r="I29" s="54" t="s">
        <v>7</v>
      </c>
      <c r="J29" s="55" t="s">
        <v>39</v>
      </c>
      <c r="K29" s="55"/>
      <c r="L29" s="39"/>
      <c r="M29" s="40"/>
      <c r="N29" s="39"/>
      <c r="O29" s="55"/>
      <c r="P29" s="55"/>
      <c r="Q29" s="41"/>
      <c r="R29" s="56" t="s">
        <v>42</v>
      </c>
      <c r="S29" s="57"/>
      <c r="T29" s="57"/>
      <c r="U29" s="57"/>
      <c r="V29" s="57"/>
      <c r="W29" s="57"/>
      <c r="X29" s="489"/>
      <c r="Y29" s="489"/>
      <c r="Z29" s="489"/>
      <c r="AA29" s="57" t="s">
        <v>43</v>
      </c>
      <c r="AB29" s="58"/>
      <c r="AC29" s="497"/>
      <c r="AD29"/>
      <c r="AE29" s="8" t="str">
        <f>I29</f>
        <v>□</v>
      </c>
      <c r="AF29"/>
      <c r="AG29"/>
      <c r="AH29" s="3"/>
      <c r="AI29" s="3"/>
      <c r="AJ29" s="3"/>
      <c r="AK29"/>
      <c r="AL29"/>
      <c r="AM29" s="30" t="s">
        <v>3</v>
      </c>
      <c r="AN29" s="30" t="s">
        <v>4</v>
      </c>
      <c r="AO29" s="31" t="s">
        <v>30</v>
      </c>
      <c r="AP29" s="31" t="s">
        <v>5</v>
      </c>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row>
    <row r="30" spans="1:255" ht="32.25" customHeight="1">
      <c r="A30"/>
      <c r="B30" s="484" t="s">
        <v>326</v>
      </c>
      <c r="C30" s="485"/>
      <c r="D30" s="485"/>
      <c r="E30" s="485"/>
      <c r="F30" s="485"/>
      <c r="G30" s="485"/>
      <c r="H30" s="485"/>
      <c r="I30" s="42"/>
      <c r="J30" s="35"/>
      <c r="K30" s="35"/>
      <c r="L30" s="35"/>
      <c r="M30" s="35"/>
      <c r="N30" s="35"/>
      <c r="O30" s="35"/>
      <c r="P30" s="35"/>
      <c r="Q30" s="35"/>
      <c r="R30" s="464" t="s">
        <v>44</v>
      </c>
      <c r="S30" s="464"/>
      <c r="T30" s="464"/>
      <c r="U30" s="464"/>
      <c r="V30" s="464"/>
      <c r="W30" s="464"/>
      <c r="X30" s="464"/>
      <c r="Y30" s="464"/>
      <c r="Z30" s="464"/>
      <c r="AA30" s="464"/>
      <c r="AB30" s="464"/>
      <c r="AC30" s="279"/>
      <c r="AD30"/>
      <c r="AE30"/>
      <c r="AF30"/>
      <c r="AG30"/>
      <c r="AH30" s="3"/>
      <c r="AI30" s="3"/>
      <c r="AJ30" s="3"/>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row>
    <row r="31" spans="1:255" ht="14.25" customHeight="1">
      <c r="A31"/>
      <c r="B31" s="277"/>
      <c r="C31" s="486" t="s">
        <v>45</v>
      </c>
      <c r="D31" s="486"/>
      <c r="E31" s="486"/>
      <c r="F31" s="486"/>
      <c r="G31" s="486"/>
      <c r="H31" s="486"/>
      <c r="I31" s="481" t="s">
        <v>7</v>
      </c>
      <c r="J31" s="482" t="s">
        <v>22</v>
      </c>
      <c r="K31" s="482"/>
      <c r="L31" s="36"/>
      <c r="M31" s="37"/>
      <c r="N31" s="483" t="s">
        <v>7</v>
      </c>
      <c r="O31" s="487" t="s">
        <v>23</v>
      </c>
      <c r="P31" s="487"/>
      <c r="Q31" s="38"/>
      <c r="R31" s="464"/>
      <c r="S31" s="464"/>
      <c r="T31" s="464"/>
      <c r="U31" s="464"/>
      <c r="V31" s="464"/>
      <c r="W31" s="464"/>
      <c r="X31" s="464"/>
      <c r="Y31" s="464"/>
      <c r="Z31" s="464"/>
      <c r="AA31" s="464"/>
      <c r="AB31" s="464"/>
      <c r="AC31" s="471"/>
      <c r="AD31"/>
      <c r="AE31" s="22" t="str">
        <f>I31</f>
        <v>□</v>
      </c>
      <c r="AF31"/>
      <c r="AG31"/>
      <c r="AH31" s="30" t="str">
        <f>IF(AE31&amp;AE32="■□","●適合",IF(AE31&amp;AE32="□■","◆未達",IF(AE31&amp;AE32="□□","■未答","▼矛盾")))</f>
        <v>■未答</v>
      </c>
      <c r="AI31" s="3"/>
      <c r="AJ31" s="3"/>
      <c r="AK31"/>
      <c r="AL31" s="24" t="s">
        <v>25</v>
      </c>
      <c r="AM31" s="25" t="s">
        <v>26</v>
      </c>
      <c r="AN31" s="25" t="s">
        <v>27</v>
      </c>
      <c r="AO31" s="25" t="s">
        <v>28</v>
      </c>
      <c r="AP31" s="26" t="s">
        <v>29</v>
      </c>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row>
    <row r="32" spans="1:255" ht="14.25" customHeight="1">
      <c r="A32"/>
      <c r="B32" s="277"/>
      <c r="C32" s="486"/>
      <c r="D32" s="486"/>
      <c r="E32" s="486"/>
      <c r="F32" s="486"/>
      <c r="G32" s="486"/>
      <c r="H32" s="486"/>
      <c r="I32" s="481"/>
      <c r="J32" s="482"/>
      <c r="K32" s="482"/>
      <c r="L32" s="39"/>
      <c r="M32" s="40"/>
      <c r="N32" s="483"/>
      <c r="O32" s="487"/>
      <c r="P32" s="487"/>
      <c r="Q32" s="43"/>
      <c r="R32" s="464"/>
      <c r="S32" s="464"/>
      <c r="T32" s="464"/>
      <c r="U32" s="464"/>
      <c r="V32" s="464"/>
      <c r="W32" s="464"/>
      <c r="X32" s="464"/>
      <c r="Y32" s="464"/>
      <c r="Z32" s="464"/>
      <c r="AA32" s="464"/>
      <c r="AB32" s="464"/>
      <c r="AC32" s="471"/>
      <c r="AD32"/>
      <c r="AE32" s="8" t="str">
        <f>N31</f>
        <v>□</v>
      </c>
      <c r="AF32"/>
      <c r="AG32"/>
      <c r="AH32" s="3"/>
      <c r="AI32" s="3"/>
      <c r="AJ32" s="3"/>
      <c r="AK32"/>
      <c r="AL32"/>
      <c r="AM32" s="30" t="s">
        <v>3</v>
      </c>
      <c r="AN32" s="30" t="s">
        <v>4</v>
      </c>
      <c r="AO32" s="31" t="s">
        <v>30</v>
      </c>
      <c r="AP32" s="31" t="s">
        <v>5</v>
      </c>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row>
    <row r="33" spans="1:255" ht="15.75" customHeight="1">
      <c r="A33"/>
      <c r="B33" s="277"/>
      <c r="C33" s="486" t="s">
        <v>46</v>
      </c>
      <c r="D33" s="486"/>
      <c r="E33" s="486"/>
      <c r="F33" s="486"/>
      <c r="G33" s="486"/>
      <c r="H33" s="486"/>
      <c r="I33" s="481" t="s">
        <v>7</v>
      </c>
      <c r="J33" s="482" t="s">
        <v>22</v>
      </c>
      <c r="K33" s="482"/>
      <c r="L33" s="36"/>
      <c r="M33" s="37"/>
      <c r="N33" s="483" t="s">
        <v>7</v>
      </c>
      <c r="O33" s="487" t="s">
        <v>23</v>
      </c>
      <c r="P33" s="487"/>
      <c r="Q33" s="38"/>
      <c r="R33" s="464"/>
      <c r="S33" s="464"/>
      <c r="T33" s="464"/>
      <c r="U33" s="464"/>
      <c r="V33" s="464"/>
      <c r="W33" s="464"/>
      <c r="X33" s="464"/>
      <c r="Y33" s="464"/>
      <c r="Z33" s="464"/>
      <c r="AA33" s="464"/>
      <c r="AB33" s="464"/>
      <c r="AC33" s="471"/>
      <c r="AD33"/>
      <c r="AE33" s="22" t="str">
        <f>I33</f>
        <v>□</v>
      </c>
      <c r="AF33"/>
      <c r="AG33"/>
      <c r="AH33" s="30" t="str">
        <f>IF(AE33&amp;AE34="■□","●適合",IF(AE33&amp;AE34="□■","◆未達",IF(AE33&amp;AE34="□□","■未答","▼矛盾")))</f>
        <v>■未答</v>
      </c>
      <c r="AI33" s="3"/>
      <c r="AJ33" s="3"/>
      <c r="AK33"/>
      <c r="AL33" s="24" t="s">
        <v>25</v>
      </c>
      <c r="AM33" s="25" t="s">
        <v>26</v>
      </c>
      <c r="AN33" s="25" t="s">
        <v>27</v>
      </c>
      <c r="AO33" s="25" t="s">
        <v>28</v>
      </c>
      <c r="AP33" s="26" t="s">
        <v>29</v>
      </c>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row>
    <row r="34" spans="1:255" ht="15.75" customHeight="1">
      <c r="A34"/>
      <c r="B34" s="277"/>
      <c r="C34" s="486"/>
      <c r="D34" s="486"/>
      <c r="E34" s="486"/>
      <c r="F34" s="486"/>
      <c r="G34" s="486"/>
      <c r="H34" s="486"/>
      <c r="I34" s="481"/>
      <c r="J34" s="482"/>
      <c r="K34" s="482"/>
      <c r="L34" s="39"/>
      <c r="M34" s="40"/>
      <c r="N34" s="483"/>
      <c r="O34" s="487"/>
      <c r="P34" s="487"/>
      <c r="Q34" s="43"/>
      <c r="R34" s="464"/>
      <c r="S34" s="464"/>
      <c r="T34" s="464"/>
      <c r="U34" s="464"/>
      <c r="V34" s="464"/>
      <c r="W34" s="464"/>
      <c r="X34" s="464"/>
      <c r="Y34" s="464"/>
      <c r="Z34" s="464"/>
      <c r="AA34" s="464"/>
      <c r="AB34" s="464"/>
      <c r="AC34" s="471"/>
      <c r="AD34"/>
      <c r="AE34" s="8" t="str">
        <f>N33</f>
        <v>□</v>
      </c>
      <c r="AF34"/>
      <c r="AG34"/>
      <c r="AH34" s="3"/>
      <c r="AI34" s="3"/>
      <c r="AJ34" s="3"/>
      <c r="AK34"/>
      <c r="AL34"/>
      <c r="AM34" s="30" t="s">
        <v>3</v>
      </c>
      <c r="AN34" s="30" t="s">
        <v>4</v>
      </c>
      <c r="AO34" s="31" t="s">
        <v>30</v>
      </c>
      <c r="AP34" s="31" t="s">
        <v>5</v>
      </c>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row>
    <row r="35" spans="1:255" ht="15" customHeight="1">
      <c r="A35"/>
      <c r="B35" s="280"/>
      <c r="C35" s="486" t="s">
        <v>47</v>
      </c>
      <c r="D35" s="486"/>
      <c r="E35" s="486"/>
      <c r="F35" s="486"/>
      <c r="G35" s="486"/>
      <c r="H35" s="486"/>
      <c r="I35" s="481" t="s">
        <v>7</v>
      </c>
      <c r="J35" s="482" t="s">
        <v>22</v>
      </c>
      <c r="K35" s="482"/>
      <c r="L35" s="36"/>
      <c r="M35" s="37"/>
      <c r="N35" s="483" t="s">
        <v>7</v>
      </c>
      <c r="O35" s="487" t="s">
        <v>23</v>
      </c>
      <c r="P35" s="487"/>
      <c r="Q35" s="38"/>
      <c r="R35" s="464"/>
      <c r="S35" s="464"/>
      <c r="T35" s="464"/>
      <c r="U35" s="464"/>
      <c r="V35" s="464"/>
      <c r="W35" s="464"/>
      <c r="X35" s="464"/>
      <c r="Y35" s="464"/>
      <c r="Z35" s="464"/>
      <c r="AA35" s="464"/>
      <c r="AB35" s="464"/>
      <c r="AC35" s="471"/>
      <c r="AD35"/>
      <c r="AE35" s="22" t="str">
        <f>I35</f>
        <v>□</v>
      </c>
      <c r="AF35"/>
      <c r="AG35"/>
      <c r="AH35" s="30" t="str">
        <f>IF(AE35&amp;AE36="■□","●適合",IF(AE35&amp;AE36="□■","◆未達",IF(AE35&amp;AE36="□□","■未答","▼矛盾")))</f>
        <v>■未答</v>
      </c>
      <c r="AI35" s="3"/>
      <c r="AJ35" s="3"/>
      <c r="AK35"/>
      <c r="AL35" s="24" t="s">
        <v>25</v>
      </c>
      <c r="AM35" s="25" t="s">
        <v>26</v>
      </c>
      <c r="AN35" s="25" t="s">
        <v>27</v>
      </c>
      <c r="AO35" s="25" t="s">
        <v>28</v>
      </c>
      <c r="AP35" s="26" t="s">
        <v>29</v>
      </c>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row>
    <row r="36" spans="1:255" ht="15" customHeight="1">
      <c r="A36"/>
      <c r="B36" s="281"/>
      <c r="C36" s="486"/>
      <c r="D36" s="486"/>
      <c r="E36" s="486"/>
      <c r="F36" s="486"/>
      <c r="G36" s="486"/>
      <c r="H36" s="486"/>
      <c r="I36" s="481"/>
      <c r="J36" s="482"/>
      <c r="K36" s="482"/>
      <c r="L36" s="39"/>
      <c r="M36" s="40"/>
      <c r="N36" s="483"/>
      <c r="O36" s="487"/>
      <c r="P36" s="487"/>
      <c r="Q36" s="43"/>
      <c r="R36" s="464"/>
      <c r="S36" s="464"/>
      <c r="T36" s="464"/>
      <c r="U36" s="464"/>
      <c r="V36" s="464"/>
      <c r="W36" s="464"/>
      <c r="X36" s="464"/>
      <c r="Y36" s="464"/>
      <c r="Z36" s="464"/>
      <c r="AA36" s="464"/>
      <c r="AB36" s="464"/>
      <c r="AC36" s="471"/>
      <c r="AD36"/>
      <c r="AE36" s="8" t="str">
        <f>N35</f>
        <v>□</v>
      </c>
      <c r="AF36"/>
      <c r="AG36"/>
      <c r="AH36" s="3"/>
      <c r="AI36" s="3"/>
      <c r="AJ36" s="3"/>
      <c r="AK36"/>
      <c r="AL36"/>
      <c r="AM36" s="30" t="s">
        <v>3</v>
      </c>
      <c r="AN36" s="30" t="s">
        <v>4</v>
      </c>
      <c r="AO36" s="31" t="s">
        <v>30</v>
      </c>
      <c r="AP36" s="31" t="s">
        <v>5</v>
      </c>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row>
    <row r="37" spans="1:255" ht="32.25" customHeight="1">
      <c r="A37"/>
      <c r="B37" s="484" t="s">
        <v>327</v>
      </c>
      <c r="C37" s="485"/>
      <c r="D37" s="485"/>
      <c r="E37" s="485"/>
      <c r="F37" s="485"/>
      <c r="G37" s="485"/>
      <c r="H37" s="485"/>
      <c r="I37" s="42"/>
      <c r="J37" s="35"/>
      <c r="K37" s="35"/>
      <c r="L37" s="35"/>
      <c r="M37" s="35"/>
      <c r="N37" s="35"/>
      <c r="O37" s="35"/>
      <c r="P37" s="35"/>
      <c r="Q37" s="35"/>
      <c r="R37" s="464" t="s">
        <v>48</v>
      </c>
      <c r="S37" s="464"/>
      <c r="T37" s="464"/>
      <c r="U37" s="464"/>
      <c r="V37" s="464"/>
      <c r="W37" s="464"/>
      <c r="X37" s="464"/>
      <c r="Y37" s="464"/>
      <c r="Z37" s="464"/>
      <c r="AA37" s="464"/>
      <c r="AB37" s="464"/>
      <c r="AC37" s="279"/>
      <c r="AD37"/>
      <c r="AE37"/>
      <c r="AF37"/>
      <c r="AG37"/>
      <c r="AH37" s="3"/>
      <c r="AI37" s="3"/>
      <c r="AJ37" s="3"/>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row>
    <row r="38" spans="1:255" ht="14.25" customHeight="1">
      <c r="A38"/>
      <c r="B38" s="277"/>
      <c r="C38" s="486" t="s">
        <v>49</v>
      </c>
      <c r="D38" s="486"/>
      <c r="E38" s="486"/>
      <c r="F38" s="486"/>
      <c r="G38" s="486"/>
      <c r="H38" s="486"/>
      <c r="I38" s="481" t="s">
        <v>7</v>
      </c>
      <c r="J38" s="482" t="s">
        <v>22</v>
      </c>
      <c r="K38" s="482"/>
      <c r="L38" s="36"/>
      <c r="M38" s="37"/>
      <c r="N38" s="483" t="s">
        <v>7</v>
      </c>
      <c r="O38" s="487" t="s">
        <v>23</v>
      </c>
      <c r="P38" s="487"/>
      <c r="Q38" s="38"/>
      <c r="R38" s="464"/>
      <c r="S38" s="464"/>
      <c r="T38" s="464"/>
      <c r="U38" s="464"/>
      <c r="V38" s="464"/>
      <c r="W38" s="464"/>
      <c r="X38" s="464"/>
      <c r="Y38" s="464"/>
      <c r="Z38" s="464"/>
      <c r="AA38" s="464"/>
      <c r="AB38" s="464"/>
      <c r="AC38" s="471"/>
      <c r="AD38"/>
      <c r="AE38" s="22" t="str">
        <f>I38</f>
        <v>□</v>
      </c>
      <c r="AF38"/>
      <c r="AG38"/>
      <c r="AH38" s="30" t="str">
        <f>IF(AE38&amp;AE39="■□","●適合",IF(AE38&amp;AE39="□■","◆未達",IF(AE38&amp;AE39="□□","■未答","▼矛盾")))</f>
        <v>■未答</v>
      </c>
      <c r="AI38" s="3"/>
      <c r="AJ38" s="3"/>
      <c r="AK38"/>
      <c r="AL38" s="24" t="s">
        <v>25</v>
      </c>
      <c r="AM38" s="25" t="s">
        <v>26</v>
      </c>
      <c r="AN38" s="25" t="s">
        <v>27</v>
      </c>
      <c r="AO38" s="25" t="s">
        <v>28</v>
      </c>
      <c r="AP38" s="26" t="s">
        <v>29</v>
      </c>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row>
    <row r="39" spans="1:255" ht="14.25" customHeight="1">
      <c r="A39"/>
      <c r="B39" s="277"/>
      <c r="C39" s="486"/>
      <c r="D39" s="486"/>
      <c r="E39" s="486"/>
      <c r="F39" s="486"/>
      <c r="G39" s="486"/>
      <c r="H39" s="486"/>
      <c r="I39" s="481"/>
      <c r="J39" s="482"/>
      <c r="K39" s="482"/>
      <c r="L39" s="39"/>
      <c r="M39" s="40"/>
      <c r="N39" s="483"/>
      <c r="O39" s="487"/>
      <c r="P39" s="487"/>
      <c r="Q39" s="43"/>
      <c r="R39" s="464"/>
      <c r="S39" s="464"/>
      <c r="T39" s="464"/>
      <c r="U39" s="464"/>
      <c r="V39" s="464"/>
      <c r="W39" s="464"/>
      <c r="X39" s="464"/>
      <c r="Y39" s="464"/>
      <c r="Z39" s="464"/>
      <c r="AA39" s="464"/>
      <c r="AB39" s="464"/>
      <c r="AC39" s="471"/>
      <c r="AD39"/>
      <c r="AE39" s="8" t="str">
        <f>N38</f>
        <v>□</v>
      </c>
      <c r="AF39"/>
      <c r="AG39"/>
      <c r="AH39" s="3"/>
      <c r="AI39" s="3"/>
      <c r="AJ39" s="3"/>
      <c r="AK39"/>
      <c r="AL39"/>
      <c r="AM39" s="30" t="s">
        <v>3</v>
      </c>
      <c r="AN39" s="30" t="s">
        <v>4</v>
      </c>
      <c r="AO39" s="31" t="s">
        <v>30</v>
      </c>
      <c r="AP39" s="31" t="s">
        <v>5</v>
      </c>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row>
    <row r="40" spans="1:255" ht="14.25" customHeight="1">
      <c r="A40"/>
      <c r="B40" s="280"/>
      <c r="C40" s="486" t="s">
        <v>50</v>
      </c>
      <c r="D40" s="486"/>
      <c r="E40" s="486"/>
      <c r="F40" s="486"/>
      <c r="G40" s="486"/>
      <c r="H40" s="486"/>
      <c r="I40" s="481" t="s">
        <v>7</v>
      </c>
      <c r="J40" s="482" t="s">
        <v>22</v>
      </c>
      <c r="K40" s="482"/>
      <c r="L40" s="36"/>
      <c r="M40" s="37"/>
      <c r="N40" s="483" t="s">
        <v>7</v>
      </c>
      <c r="O40" s="470" t="s">
        <v>23</v>
      </c>
      <c r="P40" s="470"/>
      <c r="Q40" s="38"/>
      <c r="R40" s="464"/>
      <c r="S40" s="464"/>
      <c r="T40" s="464"/>
      <c r="U40" s="464"/>
      <c r="V40" s="464"/>
      <c r="W40" s="464"/>
      <c r="X40" s="464"/>
      <c r="Y40" s="464"/>
      <c r="Z40" s="464"/>
      <c r="AA40" s="464"/>
      <c r="AB40" s="464"/>
      <c r="AC40" s="471"/>
      <c r="AD40"/>
      <c r="AE40" s="22" t="str">
        <f>I40</f>
        <v>□</v>
      </c>
      <c r="AF40"/>
      <c r="AG40"/>
      <c r="AH40" s="30" t="str">
        <f>IF(AE40&amp;AE41="■□","●適合",IF(AE40&amp;AE41="□■","◆未達",IF(AE40&amp;AE41="□□","■未答","▼矛盾")))</f>
        <v>■未答</v>
      </c>
      <c r="AI40" s="3"/>
      <c r="AJ40" s="3"/>
      <c r="AK40"/>
      <c r="AL40" s="24" t="s">
        <v>25</v>
      </c>
      <c r="AM40" s="25" t="s">
        <v>26</v>
      </c>
      <c r="AN40" s="25" t="s">
        <v>27</v>
      </c>
      <c r="AO40" s="25" t="s">
        <v>28</v>
      </c>
      <c r="AP40" s="26" t="s">
        <v>29</v>
      </c>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row>
    <row r="41" spans="1:255" ht="14.25" customHeight="1">
      <c r="A41"/>
      <c r="B41" s="281"/>
      <c r="C41" s="486"/>
      <c r="D41" s="486"/>
      <c r="E41" s="486"/>
      <c r="F41" s="486"/>
      <c r="G41" s="486"/>
      <c r="H41" s="486"/>
      <c r="I41" s="481"/>
      <c r="J41" s="482"/>
      <c r="K41" s="482"/>
      <c r="L41" s="39"/>
      <c r="M41" s="40"/>
      <c r="N41" s="483"/>
      <c r="O41" s="470"/>
      <c r="P41" s="470"/>
      <c r="Q41" s="43"/>
      <c r="R41" s="464"/>
      <c r="S41" s="464"/>
      <c r="T41" s="464"/>
      <c r="U41" s="464"/>
      <c r="V41" s="464"/>
      <c r="W41" s="464"/>
      <c r="X41" s="464"/>
      <c r="Y41" s="464"/>
      <c r="Z41" s="464"/>
      <c r="AA41" s="464"/>
      <c r="AB41" s="464"/>
      <c r="AC41" s="471"/>
      <c r="AD41"/>
      <c r="AE41" s="8" t="str">
        <f>N40</f>
        <v>□</v>
      </c>
      <c r="AF41"/>
      <c r="AG41"/>
      <c r="AH41" s="3"/>
      <c r="AI41" s="3"/>
      <c r="AJ41" s="3"/>
      <c r="AK41"/>
      <c r="AL41"/>
      <c r="AM41" s="30" t="s">
        <v>3</v>
      </c>
      <c r="AN41" s="30" t="s">
        <v>4</v>
      </c>
      <c r="AO41" s="31" t="s">
        <v>30</v>
      </c>
      <c r="AP41" s="31" t="s">
        <v>5</v>
      </c>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row>
    <row r="42" spans="1:255" ht="32.25" customHeight="1">
      <c r="A42"/>
      <c r="B42" s="282" t="s">
        <v>390</v>
      </c>
      <c r="C42" s="32"/>
      <c r="D42" s="32"/>
      <c r="E42" s="32"/>
      <c r="F42" s="32"/>
      <c r="G42" s="32"/>
      <c r="H42" s="33"/>
      <c r="I42" s="42"/>
      <c r="J42" s="35"/>
      <c r="K42" s="35"/>
      <c r="L42" s="35"/>
      <c r="M42" s="35"/>
      <c r="N42" s="35"/>
      <c r="O42" s="35"/>
      <c r="P42" s="35"/>
      <c r="Q42" s="35"/>
      <c r="R42" s="464" t="s">
        <v>51</v>
      </c>
      <c r="S42" s="464"/>
      <c r="T42" s="464"/>
      <c r="U42" s="464"/>
      <c r="V42" s="464"/>
      <c r="W42" s="464"/>
      <c r="X42" s="464"/>
      <c r="Y42" s="464"/>
      <c r="Z42" s="464"/>
      <c r="AA42" s="464"/>
      <c r="AB42" s="464"/>
      <c r="AC42" s="279"/>
      <c r="AD42"/>
      <c r="AE42"/>
      <c r="AF42"/>
      <c r="AG42"/>
      <c r="AH42" s="3"/>
      <c r="AI42" s="3"/>
      <c r="AJ42" s="3"/>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row>
    <row r="43" spans="1:255" ht="14.25" customHeight="1">
      <c r="A43"/>
      <c r="B43" s="277"/>
      <c r="C43" s="464" t="s">
        <v>52</v>
      </c>
      <c r="D43" s="464"/>
      <c r="E43" s="464"/>
      <c r="F43" s="464"/>
      <c r="G43" s="464"/>
      <c r="H43" s="464"/>
      <c r="I43" s="481" t="s">
        <v>7</v>
      </c>
      <c r="J43" s="482" t="s">
        <v>22</v>
      </c>
      <c r="K43" s="482"/>
      <c r="L43" s="36"/>
      <c r="M43" s="37"/>
      <c r="N43" s="483" t="s">
        <v>7</v>
      </c>
      <c r="O43" s="470" t="s">
        <v>23</v>
      </c>
      <c r="P43" s="470"/>
      <c r="Q43" s="38"/>
      <c r="R43" s="464"/>
      <c r="S43" s="464"/>
      <c r="T43" s="464"/>
      <c r="U43" s="464"/>
      <c r="V43" s="464"/>
      <c r="W43" s="464"/>
      <c r="X43" s="464"/>
      <c r="Y43" s="464"/>
      <c r="Z43" s="464"/>
      <c r="AA43" s="464"/>
      <c r="AB43" s="464"/>
      <c r="AC43" s="471"/>
      <c r="AD43"/>
      <c r="AE43" s="22" t="str">
        <f>I43</f>
        <v>□</v>
      </c>
      <c r="AF43"/>
      <c r="AG43"/>
      <c r="AH43" s="30" t="str">
        <f>IF(AE43&amp;AE44="■□","●適合",IF(AE43&amp;AE44="□■","◆未達",IF(AE43&amp;AE44="□□","■未答","▼矛盾")))</f>
        <v>■未答</v>
      </c>
      <c r="AI43" s="3"/>
      <c r="AJ43" s="3"/>
      <c r="AK43"/>
      <c r="AL43" s="24" t="s">
        <v>25</v>
      </c>
      <c r="AM43" s="25" t="s">
        <v>26</v>
      </c>
      <c r="AN43" s="25" t="s">
        <v>27</v>
      </c>
      <c r="AO43" s="25" t="s">
        <v>28</v>
      </c>
      <c r="AP43" s="26" t="s">
        <v>29</v>
      </c>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row>
    <row r="44" spans="1:255" ht="14.25" customHeight="1">
      <c r="A44"/>
      <c r="B44" s="277"/>
      <c r="C44" s="464"/>
      <c r="D44" s="464"/>
      <c r="E44" s="464"/>
      <c r="F44" s="464"/>
      <c r="G44" s="464"/>
      <c r="H44" s="464"/>
      <c r="I44" s="481"/>
      <c r="J44" s="482"/>
      <c r="K44" s="482"/>
      <c r="L44" s="39"/>
      <c r="M44" s="40"/>
      <c r="N44" s="483"/>
      <c r="O44" s="470"/>
      <c r="P44" s="470"/>
      <c r="Q44" s="43"/>
      <c r="R44" s="464"/>
      <c r="S44" s="464"/>
      <c r="T44" s="464"/>
      <c r="U44" s="464"/>
      <c r="V44" s="464"/>
      <c r="W44" s="464"/>
      <c r="X44" s="464"/>
      <c r="Y44" s="464"/>
      <c r="Z44" s="464"/>
      <c r="AA44" s="464"/>
      <c r="AB44" s="464"/>
      <c r="AC44" s="471"/>
      <c r="AD44"/>
      <c r="AE44" s="8" t="str">
        <f>N43</f>
        <v>□</v>
      </c>
      <c r="AF44"/>
      <c r="AG44"/>
      <c r="AH44" s="3"/>
      <c r="AI44" s="3"/>
      <c r="AJ44" s="3"/>
      <c r="AK44"/>
      <c r="AL44"/>
      <c r="AM44" s="30" t="s">
        <v>3</v>
      </c>
      <c r="AN44" s="30" t="s">
        <v>4</v>
      </c>
      <c r="AO44" s="31" t="s">
        <v>30</v>
      </c>
      <c r="AP44" s="31" t="s">
        <v>5</v>
      </c>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row>
    <row r="45" spans="1:255" ht="14.25" customHeight="1">
      <c r="A45"/>
      <c r="B45" s="277"/>
      <c r="C45" s="464" t="s">
        <v>53</v>
      </c>
      <c r="D45" s="464"/>
      <c r="E45" s="464"/>
      <c r="F45" s="464"/>
      <c r="G45" s="464"/>
      <c r="H45" s="464"/>
      <c r="I45" s="481" t="s">
        <v>7</v>
      </c>
      <c r="J45" s="482" t="s">
        <v>22</v>
      </c>
      <c r="K45" s="482"/>
      <c r="L45" s="36"/>
      <c r="M45" s="37"/>
      <c r="N45" s="483" t="s">
        <v>7</v>
      </c>
      <c r="O45" s="470" t="s">
        <v>23</v>
      </c>
      <c r="P45" s="470"/>
      <c r="Q45" s="38"/>
      <c r="R45" s="464"/>
      <c r="S45" s="464"/>
      <c r="T45" s="464"/>
      <c r="U45" s="464"/>
      <c r="V45" s="464"/>
      <c r="W45" s="464"/>
      <c r="X45" s="464"/>
      <c r="Y45" s="464"/>
      <c r="Z45" s="464"/>
      <c r="AA45" s="464"/>
      <c r="AB45" s="464"/>
      <c r="AC45" s="471"/>
      <c r="AD45"/>
      <c r="AE45" s="22" t="str">
        <f>I45</f>
        <v>□</v>
      </c>
      <c r="AF45"/>
      <c r="AG45"/>
      <c r="AH45" s="30" t="str">
        <f>IF(AE45&amp;AE46="■□","●適合",IF(AE45&amp;AE46="□■","◆未達",IF(AE45&amp;AE46="□□","■未答","▼矛盾")))</f>
        <v>■未答</v>
      </c>
      <c r="AI45" s="3"/>
      <c r="AJ45" s="3"/>
      <c r="AK45"/>
      <c r="AL45" s="24" t="s">
        <v>25</v>
      </c>
      <c r="AM45" s="25" t="s">
        <v>26</v>
      </c>
      <c r="AN45" s="25" t="s">
        <v>27</v>
      </c>
      <c r="AO45" s="25" t="s">
        <v>28</v>
      </c>
      <c r="AP45" s="26" t="s">
        <v>29</v>
      </c>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row>
    <row r="46" spans="1:255" ht="14.25" customHeight="1">
      <c r="A46"/>
      <c r="B46" s="277"/>
      <c r="C46" s="464"/>
      <c r="D46" s="464"/>
      <c r="E46" s="464"/>
      <c r="F46" s="464"/>
      <c r="G46" s="464"/>
      <c r="H46" s="464"/>
      <c r="I46" s="481"/>
      <c r="J46" s="482"/>
      <c r="K46" s="482"/>
      <c r="L46" s="39"/>
      <c r="M46" s="40"/>
      <c r="N46" s="483"/>
      <c r="O46" s="470"/>
      <c r="P46" s="470"/>
      <c r="Q46" s="43"/>
      <c r="R46" s="464"/>
      <c r="S46" s="464"/>
      <c r="T46" s="464"/>
      <c r="U46" s="464"/>
      <c r="V46" s="464"/>
      <c r="W46" s="464"/>
      <c r="X46" s="464"/>
      <c r="Y46" s="464"/>
      <c r="Z46" s="464"/>
      <c r="AA46" s="464"/>
      <c r="AB46" s="464"/>
      <c r="AC46" s="471"/>
      <c r="AD46"/>
      <c r="AE46" s="8" t="str">
        <f>N45</f>
        <v>□</v>
      </c>
      <c r="AF46"/>
      <c r="AG46"/>
      <c r="AH46" s="3"/>
      <c r="AI46" s="3"/>
      <c r="AJ46" s="3"/>
      <c r="AK46"/>
      <c r="AL46"/>
      <c r="AM46" s="30" t="s">
        <v>3</v>
      </c>
      <c r="AN46" s="30" t="s">
        <v>4</v>
      </c>
      <c r="AO46" s="31" t="s">
        <v>30</v>
      </c>
      <c r="AP46" s="31" t="s">
        <v>5</v>
      </c>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row>
    <row r="47" spans="1:255" ht="14.25" customHeight="1">
      <c r="A47"/>
      <c r="B47" s="280"/>
      <c r="C47" s="464" t="s">
        <v>54</v>
      </c>
      <c r="D47" s="464"/>
      <c r="E47" s="464"/>
      <c r="F47" s="464"/>
      <c r="G47" s="464"/>
      <c r="H47" s="464"/>
      <c r="I47" s="481" t="s">
        <v>7</v>
      </c>
      <c r="J47" s="482" t="s">
        <v>22</v>
      </c>
      <c r="K47" s="482"/>
      <c r="L47" s="36"/>
      <c r="M47" s="37"/>
      <c r="N47" s="483" t="s">
        <v>7</v>
      </c>
      <c r="O47" s="470" t="s">
        <v>23</v>
      </c>
      <c r="P47" s="470"/>
      <c r="Q47" s="38"/>
      <c r="R47" s="464"/>
      <c r="S47" s="464"/>
      <c r="T47" s="464"/>
      <c r="U47" s="464"/>
      <c r="V47" s="464"/>
      <c r="W47" s="464"/>
      <c r="X47" s="464"/>
      <c r="Y47" s="464"/>
      <c r="Z47" s="464"/>
      <c r="AA47" s="464"/>
      <c r="AB47" s="464"/>
      <c r="AC47" s="471"/>
      <c r="AD47"/>
      <c r="AE47" s="22" t="str">
        <f>I47</f>
        <v>□</v>
      </c>
      <c r="AF47"/>
      <c r="AG47"/>
      <c r="AH47" s="30" t="str">
        <f>IF(AE47&amp;AE48="■□","●適合",IF(AE47&amp;AE48="□■","◆未達",IF(AE47&amp;AE48="□□","■未答","▼矛盾")))</f>
        <v>■未答</v>
      </c>
      <c r="AI47" s="3"/>
      <c r="AJ47" s="3"/>
      <c r="AK47"/>
      <c r="AL47" s="24" t="s">
        <v>25</v>
      </c>
      <c r="AM47" s="25" t="s">
        <v>26</v>
      </c>
      <c r="AN47" s="25" t="s">
        <v>27</v>
      </c>
      <c r="AO47" s="25" t="s">
        <v>28</v>
      </c>
      <c r="AP47" s="26" t="s">
        <v>29</v>
      </c>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row>
    <row r="48" spans="1:255" ht="14.25" customHeight="1">
      <c r="A48"/>
      <c r="B48" s="281"/>
      <c r="C48" s="464"/>
      <c r="D48" s="464"/>
      <c r="E48" s="464"/>
      <c r="F48" s="464"/>
      <c r="G48" s="464"/>
      <c r="H48" s="464"/>
      <c r="I48" s="481"/>
      <c r="J48" s="482"/>
      <c r="K48" s="482"/>
      <c r="L48" s="39"/>
      <c r="M48" s="40"/>
      <c r="N48" s="483"/>
      <c r="O48" s="470"/>
      <c r="P48" s="470"/>
      <c r="Q48" s="43"/>
      <c r="R48" s="464"/>
      <c r="S48" s="464"/>
      <c r="T48" s="464"/>
      <c r="U48" s="464"/>
      <c r="V48" s="464"/>
      <c r="W48" s="464"/>
      <c r="X48" s="464"/>
      <c r="Y48" s="464"/>
      <c r="Z48" s="464"/>
      <c r="AA48" s="464"/>
      <c r="AB48" s="464"/>
      <c r="AC48" s="471"/>
      <c r="AD48"/>
      <c r="AE48" s="8" t="str">
        <f>N47</f>
        <v>□</v>
      </c>
      <c r="AF48"/>
      <c r="AG48"/>
      <c r="AH48" s="3"/>
      <c r="AI48" s="3"/>
      <c r="AJ48" s="3"/>
      <c r="AK48"/>
      <c r="AL48"/>
      <c r="AM48" s="30" t="s">
        <v>3</v>
      </c>
      <c r="AN48" s="30" t="s">
        <v>4</v>
      </c>
      <c r="AO48" s="31" t="s">
        <v>30</v>
      </c>
      <c r="AP48" s="31" t="s">
        <v>5</v>
      </c>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row>
    <row r="49" spans="1:255" ht="30.75" customHeight="1" thickBot="1">
      <c r="A49"/>
      <c r="B49" s="472" t="s">
        <v>391</v>
      </c>
      <c r="C49" s="473"/>
      <c r="D49" s="473"/>
      <c r="E49" s="473"/>
      <c r="F49" s="473"/>
      <c r="G49" s="473"/>
      <c r="H49" s="473"/>
      <c r="I49" s="475" t="s">
        <v>7</v>
      </c>
      <c r="J49" s="476" t="s">
        <v>22</v>
      </c>
      <c r="K49" s="476"/>
      <c r="L49" s="36"/>
      <c r="M49" s="37"/>
      <c r="N49" s="477" t="s">
        <v>7</v>
      </c>
      <c r="O49" s="478" t="s">
        <v>23</v>
      </c>
      <c r="P49" s="478"/>
      <c r="Q49" s="38"/>
      <c r="R49" s="479" t="s">
        <v>55</v>
      </c>
      <c r="S49" s="479"/>
      <c r="T49" s="479"/>
      <c r="U49" s="479"/>
      <c r="V49" s="479"/>
      <c r="W49" s="479"/>
      <c r="X49" s="479"/>
      <c r="Y49" s="479"/>
      <c r="Z49" s="479"/>
      <c r="AA49" s="479"/>
      <c r="AB49" s="479"/>
      <c r="AC49" s="480"/>
      <c r="AD49"/>
      <c r="AE49" s="22" t="str">
        <f>I49</f>
        <v>□</v>
      </c>
      <c r="AF49"/>
      <c r="AG49"/>
      <c r="AH49" s="30" t="str">
        <f>IF(AE49&amp;AE50="■□","●適合",IF(AE49&amp;AE50="□■","◆未達",IF(AE49&amp;AE50="□□","■未答","▼矛盾")))</f>
        <v>■未答</v>
      </c>
      <c r="AI49" s="3"/>
      <c r="AJ49" s="3"/>
      <c r="AK49"/>
      <c r="AL49" s="24" t="s">
        <v>25</v>
      </c>
      <c r="AM49" s="25" t="s">
        <v>26</v>
      </c>
      <c r="AN49" s="25" t="s">
        <v>27</v>
      </c>
      <c r="AO49" s="25" t="s">
        <v>28</v>
      </c>
      <c r="AP49" s="26" t="s">
        <v>29</v>
      </c>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row>
    <row r="50" spans="1:255" ht="30.75" customHeight="1" thickBot="1">
      <c r="A50"/>
      <c r="B50" s="474"/>
      <c r="C50" s="473"/>
      <c r="D50" s="473"/>
      <c r="E50" s="473"/>
      <c r="F50" s="473"/>
      <c r="G50" s="473"/>
      <c r="H50" s="473"/>
      <c r="I50" s="475"/>
      <c r="J50" s="476"/>
      <c r="K50" s="476"/>
      <c r="L50" s="61"/>
      <c r="M50" s="62"/>
      <c r="N50" s="477"/>
      <c r="O50" s="478"/>
      <c r="P50" s="478"/>
      <c r="Q50" s="63"/>
      <c r="R50" s="479"/>
      <c r="S50" s="479"/>
      <c r="T50" s="479"/>
      <c r="U50" s="479"/>
      <c r="V50" s="479"/>
      <c r="W50" s="479"/>
      <c r="X50" s="479"/>
      <c r="Y50" s="479"/>
      <c r="Z50" s="479"/>
      <c r="AA50" s="479"/>
      <c r="AB50" s="479"/>
      <c r="AC50" s="480"/>
      <c r="AD50"/>
      <c r="AE50" s="8" t="str">
        <f>N49</f>
        <v>□</v>
      </c>
      <c r="AF50"/>
      <c r="AG50"/>
      <c r="AH50" s="3"/>
      <c r="AI50" s="3"/>
      <c r="AJ50" s="3"/>
      <c r="AK50"/>
      <c r="AL50"/>
      <c r="AM50" s="30" t="s">
        <v>3</v>
      </c>
      <c r="AN50" s="30" t="s">
        <v>4</v>
      </c>
      <c r="AO50" s="31" t="s">
        <v>30</v>
      </c>
      <c r="AP50" s="31" t="s">
        <v>5</v>
      </c>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row>
    <row r="51" spans="1:255" ht="32.15" hidden="1" customHeight="1">
      <c r="A51"/>
      <c r="B51" s="465" t="s">
        <v>15</v>
      </c>
      <c r="C51" s="466"/>
      <c r="D51" s="466"/>
      <c r="E51" s="466"/>
      <c r="F51" s="466"/>
      <c r="G51" s="466"/>
      <c r="H51" s="466"/>
      <c r="I51" s="467" t="s">
        <v>16</v>
      </c>
      <c r="J51" s="467"/>
      <c r="K51" s="467"/>
      <c r="L51" s="467"/>
      <c r="M51" s="467"/>
      <c r="N51" s="467"/>
      <c r="O51" s="467"/>
      <c r="P51" s="467"/>
      <c r="Q51" s="467"/>
      <c r="R51" s="468" t="s">
        <v>17</v>
      </c>
      <c r="S51" s="468"/>
      <c r="T51" s="468"/>
      <c r="U51" s="468"/>
      <c r="V51" s="468"/>
      <c r="W51" s="468"/>
      <c r="X51" s="468"/>
      <c r="Y51" s="468"/>
      <c r="Z51" s="468"/>
      <c r="AA51" s="468"/>
      <c r="AB51" s="468"/>
      <c r="AC51" s="283"/>
      <c r="AD51"/>
      <c r="AE51"/>
      <c r="AF51"/>
      <c r="AG51"/>
      <c r="AH51" s="18" t="s">
        <v>19</v>
      </c>
      <c r="AI51" s="3"/>
      <c r="AJ51" s="18" t="s">
        <v>20</v>
      </c>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row>
    <row r="52" spans="1:255" ht="21" customHeight="1" thickBot="1">
      <c r="A52"/>
      <c r="B52" s="284" t="s">
        <v>56</v>
      </c>
      <c r="C52" s="64"/>
      <c r="D52" s="65"/>
      <c r="E52" s="65"/>
      <c r="F52" s="65"/>
      <c r="G52" s="65"/>
      <c r="H52" s="65"/>
      <c r="I52" s="66"/>
      <c r="J52" s="66"/>
      <c r="K52" s="66"/>
      <c r="L52" s="66"/>
      <c r="M52" s="66"/>
      <c r="N52" s="66"/>
      <c r="O52" s="66"/>
      <c r="P52" s="66"/>
      <c r="Q52" s="66"/>
      <c r="R52" s="67"/>
      <c r="S52" s="67"/>
      <c r="T52" s="67"/>
      <c r="U52" s="67"/>
      <c r="V52" s="67"/>
      <c r="W52" s="67"/>
      <c r="X52" s="67"/>
      <c r="Y52" s="67"/>
      <c r="Z52" s="67"/>
      <c r="AA52" s="67"/>
      <c r="AB52" s="67"/>
      <c r="AC52" s="285"/>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row>
    <row r="53" spans="1:255" ht="21" customHeight="1" thickBot="1">
      <c r="A53"/>
      <c r="B53" s="286" t="s">
        <v>57</v>
      </c>
      <c r="C53" s="68"/>
      <c r="D53" s="69"/>
      <c r="E53" s="69"/>
      <c r="F53" s="69"/>
      <c r="G53" s="69"/>
      <c r="H53" s="69"/>
      <c r="I53" s="70"/>
      <c r="J53" s="70"/>
      <c r="K53" s="70"/>
      <c r="L53" s="70"/>
      <c r="M53" s="70"/>
      <c r="N53" s="70"/>
      <c r="O53" s="70"/>
      <c r="P53" s="70"/>
      <c r="Q53" s="70"/>
      <c r="R53" s="71"/>
      <c r="S53" s="71"/>
      <c r="T53" s="71"/>
      <c r="U53" s="71"/>
      <c r="V53" s="71"/>
      <c r="W53" s="71"/>
      <c r="X53" s="71"/>
      <c r="Y53" s="71"/>
      <c r="Z53" s="71"/>
      <c r="AA53" s="71"/>
      <c r="AB53" s="71"/>
      <c r="AC53" s="287"/>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row>
    <row r="54" spans="1:255" ht="9.75" customHeight="1" thickBot="1">
      <c r="A54"/>
      <c r="B54" s="448" t="s">
        <v>58</v>
      </c>
      <c r="C54" s="449"/>
      <c r="D54" s="469" t="s">
        <v>361</v>
      </c>
      <c r="E54" s="406"/>
      <c r="F54" s="406"/>
      <c r="G54" s="406"/>
      <c r="H54" s="406"/>
      <c r="I54" s="72"/>
      <c r="J54" s="73"/>
      <c r="K54" s="72"/>
      <c r="L54" s="72"/>
      <c r="M54" s="72"/>
      <c r="N54" s="72"/>
      <c r="O54" s="73"/>
      <c r="P54" s="73"/>
      <c r="Q54" s="74"/>
      <c r="R54" s="75"/>
      <c r="S54" s="76"/>
      <c r="T54" s="76"/>
      <c r="U54" s="76"/>
      <c r="V54" s="76"/>
      <c r="W54" s="76"/>
      <c r="X54" s="76"/>
      <c r="Y54" s="76"/>
      <c r="Z54" s="76"/>
      <c r="AA54" s="76"/>
      <c r="AB54" s="76"/>
      <c r="AC54" s="381"/>
      <c r="AD54"/>
      <c r="AE54"/>
      <c r="AF54"/>
      <c r="AG54"/>
      <c r="AH54"/>
      <c r="AI54"/>
      <c r="AJ54"/>
      <c r="AK54"/>
      <c r="AL54"/>
      <c r="AM54"/>
      <c r="AN54"/>
      <c r="AO54"/>
      <c r="AP54" s="5"/>
      <c r="AQ54" s="8"/>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row>
    <row r="55" spans="1:255" ht="24" customHeight="1" thickBot="1">
      <c r="A55"/>
      <c r="B55" s="448"/>
      <c r="C55" s="449"/>
      <c r="D55" s="406"/>
      <c r="E55" s="406"/>
      <c r="F55" s="406"/>
      <c r="G55" s="406"/>
      <c r="H55" s="406"/>
      <c r="I55" s="77"/>
      <c r="J55" s="24"/>
      <c r="K55" s="78"/>
      <c r="L55" s="78"/>
      <c r="M55" s="78"/>
      <c r="N55" s="78"/>
      <c r="O55" s="24"/>
      <c r="P55" s="24"/>
      <c r="Q55" s="79"/>
      <c r="R55" s="80" t="s">
        <v>7</v>
      </c>
      <c r="S55" s="460" t="s">
        <v>59</v>
      </c>
      <c r="T55" s="460"/>
      <c r="U55" s="460"/>
      <c r="V55" s="460"/>
      <c r="W55" s="460"/>
      <c r="X55" s="460"/>
      <c r="Y55" s="460"/>
      <c r="Z55" s="460"/>
      <c r="AA55" s="460"/>
      <c r="AB55" s="460"/>
      <c r="AC55" s="381"/>
      <c r="AD55"/>
      <c r="AE55" s="22" t="str">
        <f>+I57</f>
        <v>□</v>
      </c>
      <c r="AF55" s="1" t="str">
        <f>R55</f>
        <v>□</v>
      </c>
      <c r="AG55" s="1">
        <f>IF(AF55&amp;AF56&amp;AF57&amp;AF58="□□□□",1,IF(AF55&amp;AF56&amp;AF57&amp;AF58="□■□□",2,IF(AF55&amp;AF56&amp;AF57&amp;AF58="□□■□",2,IF(AF55&amp;AF56&amp;AF57&amp;AF58="□□□■",2,0))))</f>
        <v>1</v>
      </c>
      <c r="AH55" s="30" t="str">
        <f>IF(AE55&amp;AE56="■□","●適合",IF(AE55&amp;AE56="□■","◆未達",IF(AE55&amp;AE56="□□","■未答","▼矛盾")))</f>
        <v>■未答</v>
      </c>
      <c r="AI55" s="81"/>
      <c r="AJ55" s="31" t="str">
        <f>IF(AG55=1,"■未答",IF(AG55=2,"◆未達",IF(AF55&amp;AF56&amp;AF57&amp;AF58="■■□□","◎無断",IF(AF55&amp;AF56&amp;AF57&amp;AF58="■□■□","●適合",IF(AF55&amp;AF56&amp;AF57&amp;AF58="■□□■","◆未達","▼矛盾")))))</f>
        <v>■未答</v>
      </c>
      <c r="AK55"/>
      <c r="AL55" s="24" t="s">
        <v>25</v>
      </c>
      <c r="AM55" s="25" t="s">
        <v>26</v>
      </c>
      <c r="AN55" s="25" t="s">
        <v>27</v>
      </c>
      <c r="AO55" s="25" t="s">
        <v>28</v>
      </c>
      <c r="AP55" s="26" t="s">
        <v>29</v>
      </c>
      <c r="AQ55" s="81"/>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row>
    <row r="56" spans="1:255" ht="12" customHeight="1" thickBot="1">
      <c r="A56"/>
      <c r="B56" s="448"/>
      <c r="C56" s="449"/>
      <c r="D56" s="406"/>
      <c r="E56" s="406"/>
      <c r="F56" s="406"/>
      <c r="G56" s="406"/>
      <c r="H56" s="406"/>
      <c r="I56" s="82"/>
      <c r="J56" s="24"/>
      <c r="K56" s="78"/>
      <c r="L56" s="78"/>
      <c r="M56" s="78"/>
      <c r="N56" s="78"/>
      <c r="O56" s="24"/>
      <c r="P56" s="24"/>
      <c r="Q56" s="79"/>
      <c r="R56" s="83"/>
      <c r="S56" s="84"/>
      <c r="T56" s="84"/>
      <c r="U56" s="84"/>
      <c r="V56" s="84"/>
      <c r="W56" s="84"/>
      <c r="X56" s="84"/>
      <c r="Y56" s="84"/>
      <c r="Z56" s="84"/>
      <c r="AA56" s="84"/>
      <c r="AB56" s="84"/>
      <c r="AC56" s="381"/>
      <c r="AD56"/>
      <c r="AE56" s="1" t="str">
        <f>+I58</f>
        <v>□</v>
      </c>
      <c r="AF56" s="1" t="str">
        <f>R57</f>
        <v>□</v>
      </c>
      <c r="AG56"/>
      <c r="AH56" s="85"/>
      <c r="AI56" s="85"/>
      <c r="AJ56"/>
      <c r="AK56"/>
      <c r="AL56"/>
      <c r="AM56" s="30" t="s">
        <v>3</v>
      </c>
      <c r="AN56" s="30" t="s">
        <v>4</v>
      </c>
      <c r="AO56" s="31" t="s">
        <v>30</v>
      </c>
      <c r="AP56" s="31" t="s">
        <v>5</v>
      </c>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row>
    <row r="57" spans="1:255" ht="18" customHeight="1" thickBot="1">
      <c r="A57"/>
      <c r="B57" s="448"/>
      <c r="C57" s="449"/>
      <c r="D57" s="406"/>
      <c r="E57" s="406"/>
      <c r="F57" s="406"/>
      <c r="G57" s="406"/>
      <c r="H57" s="406"/>
      <c r="I57" s="86" t="s">
        <v>7</v>
      </c>
      <c r="J57" s="317" t="s">
        <v>60</v>
      </c>
      <c r="K57" s="317"/>
      <c r="L57" s="317"/>
      <c r="M57" s="317"/>
      <c r="N57" s="317"/>
      <c r="O57" s="317"/>
      <c r="P57" s="317"/>
      <c r="Q57" s="317"/>
      <c r="R57" s="80" t="s">
        <v>7</v>
      </c>
      <c r="S57" s="87" t="s">
        <v>61</v>
      </c>
      <c r="T57" s="84"/>
      <c r="U57" s="84"/>
      <c r="V57" s="84"/>
      <c r="W57" s="84"/>
      <c r="X57" s="84"/>
      <c r="Y57" s="84"/>
      <c r="Z57" s="84"/>
      <c r="AA57" s="84"/>
      <c r="AB57" s="84"/>
      <c r="AC57" s="381"/>
      <c r="AD57"/>
      <c r="AE57"/>
      <c r="AF57" s="1" t="str">
        <f>+R58</f>
        <v>□</v>
      </c>
      <c r="AG57"/>
      <c r="AH57" s="85"/>
      <c r="AI57" s="85"/>
      <c r="AJ57" s="88"/>
      <c r="AK57"/>
      <c r="AL57" s="24" t="s">
        <v>62</v>
      </c>
      <c r="AM57" s="89" t="s">
        <v>63</v>
      </c>
      <c r="AN57" s="89" t="s">
        <v>64</v>
      </c>
      <c r="AO57" s="89" t="s">
        <v>65</v>
      </c>
      <c r="AP57" s="89" t="s">
        <v>66</v>
      </c>
      <c r="AQ57" s="89" t="s">
        <v>67</v>
      </c>
      <c r="AR57" s="89" t="s">
        <v>68</v>
      </c>
      <c r="AS57" s="89" t="s">
        <v>69</v>
      </c>
      <c r="AT57" s="26" t="s">
        <v>29</v>
      </c>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row>
    <row r="58" spans="1:255" ht="18" customHeight="1" thickBot="1">
      <c r="A58"/>
      <c r="B58" s="448"/>
      <c r="C58" s="449"/>
      <c r="D58" s="406"/>
      <c r="E58" s="406"/>
      <c r="F58" s="406"/>
      <c r="G58" s="406"/>
      <c r="H58" s="406"/>
      <c r="I58" s="86" t="s">
        <v>7</v>
      </c>
      <c r="J58" s="317" t="s">
        <v>70</v>
      </c>
      <c r="K58" s="317"/>
      <c r="L58" s="317"/>
      <c r="M58" s="317"/>
      <c r="N58" s="317"/>
      <c r="O58" s="317"/>
      <c r="P58" s="317"/>
      <c r="Q58" s="317"/>
      <c r="R58" s="80" t="s">
        <v>7</v>
      </c>
      <c r="S58" s="87" t="s">
        <v>71</v>
      </c>
      <c r="T58" s="84"/>
      <c r="U58" s="84"/>
      <c r="V58" s="84"/>
      <c r="W58" s="84"/>
      <c r="X58" s="84"/>
      <c r="Y58" s="84"/>
      <c r="Z58" s="84"/>
      <c r="AA58" s="84"/>
      <c r="AB58" s="84"/>
      <c r="AC58" s="381"/>
      <c r="AD58"/>
      <c r="AE58"/>
      <c r="AF58" s="1" t="str">
        <f>+R59</f>
        <v>□</v>
      </c>
      <c r="AG58"/>
      <c r="AH58" s="85"/>
      <c r="AI58" s="85"/>
      <c r="AJ58"/>
      <c r="AK58"/>
      <c r="AL58" s="24"/>
      <c r="AM58" s="30" t="s">
        <v>72</v>
      </c>
      <c r="AN58" s="30" t="s">
        <v>3</v>
      </c>
      <c r="AO58" s="30" t="s">
        <v>4</v>
      </c>
      <c r="AP58" s="30" t="s">
        <v>4</v>
      </c>
      <c r="AQ58" s="30" t="s">
        <v>4</v>
      </c>
      <c r="AR58" s="30" t="s">
        <v>4</v>
      </c>
      <c r="AS58" s="31" t="s">
        <v>30</v>
      </c>
      <c r="AT58" s="31" t="s">
        <v>5</v>
      </c>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row>
    <row r="59" spans="1:255" ht="18" customHeight="1" thickBot="1">
      <c r="A59"/>
      <c r="B59" s="448"/>
      <c r="C59" s="449"/>
      <c r="D59" s="406"/>
      <c r="E59" s="406"/>
      <c r="F59" s="406"/>
      <c r="G59" s="406"/>
      <c r="H59" s="406"/>
      <c r="I59" s="77"/>
      <c r="J59" s="90"/>
      <c r="K59" s="91"/>
      <c r="L59" s="90"/>
      <c r="M59" s="90"/>
      <c r="N59" s="90"/>
      <c r="O59" s="90"/>
      <c r="P59" s="90"/>
      <c r="Q59" s="92"/>
      <c r="R59" s="80" t="s">
        <v>7</v>
      </c>
      <c r="S59" s="87" t="s">
        <v>73</v>
      </c>
      <c r="T59" s="84"/>
      <c r="U59" s="84"/>
      <c r="V59" s="84"/>
      <c r="W59" s="84"/>
      <c r="X59" s="84"/>
      <c r="Y59" s="84"/>
      <c r="Z59" s="84"/>
      <c r="AA59" s="84"/>
      <c r="AB59" s="84"/>
      <c r="AC59" s="381"/>
      <c r="AD59"/>
      <c r="AE59"/>
      <c r="AF59"/>
      <c r="AG59"/>
      <c r="AH59" s="85"/>
      <c r="AI59" s="85"/>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row>
    <row r="60" spans="1:255" ht="23.25" customHeight="1" thickBot="1">
      <c r="A60"/>
      <c r="B60" s="448"/>
      <c r="C60" s="449"/>
      <c r="D60" s="406"/>
      <c r="E60" s="406"/>
      <c r="F60" s="406"/>
      <c r="G60" s="406"/>
      <c r="H60" s="406"/>
      <c r="I60" s="78"/>
      <c r="J60" s="24"/>
      <c r="K60" s="78"/>
      <c r="L60" s="78"/>
      <c r="M60" s="78"/>
      <c r="N60" s="78"/>
      <c r="O60" s="24"/>
      <c r="P60" s="24"/>
      <c r="Q60" s="79"/>
      <c r="R60" s="93"/>
      <c r="S60" s="84"/>
      <c r="T60" s="84"/>
      <c r="U60" s="84"/>
      <c r="V60" s="84"/>
      <c r="W60" s="84"/>
      <c r="X60" s="84"/>
      <c r="Y60" s="84"/>
      <c r="Z60" s="84"/>
      <c r="AA60" s="84"/>
      <c r="AB60" s="84"/>
      <c r="AC60" s="381"/>
      <c r="AD60"/>
      <c r="AE60"/>
      <c r="AF60"/>
      <c r="AG60"/>
      <c r="AH60" s="85"/>
      <c r="AI60" s="85"/>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row>
    <row r="61" spans="1:255" ht="14.15" customHeight="1" thickBot="1">
      <c r="A61"/>
      <c r="B61" s="448"/>
      <c r="C61" s="449"/>
      <c r="D61" s="94"/>
      <c r="E61" s="359" t="s">
        <v>362</v>
      </c>
      <c r="F61" s="325"/>
      <c r="G61" s="325"/>
      <c r="H61" s="325"/>
      <c r="I61" s="95" t="s">
        <v>7</v>
      </c>
      <c r="J61" s="96" t="s">
        <v>74</v>
      </c>
      <c r="K61" s="96"/>
      <c r="L61" s="96"/>
      <c r="M61" s="96"/>
      <c r="N61" s="96"/>
      <c r="O61" s="96"/>
      <c r="P61" s="96"/>
      <c r="Q61" s="97"/>
      <c r="R61" s="462" t="s">
        <v>37</v>
      </c>
      <c r="S61" s="462"/>
      <c r="T61" s="462"/>
      <c r="U61" s="462"/>
      <c r="V61" s="462"/>
      <c r="W61" s="462"/>
      <c r="X61" s="462"/>
      <c r="Y61" s="462"/>
      <c r="Z61" s="462"/>
      <c r="AA61" s="462"/>
      <c r="AB61" s="462"/>
      <c r="AC61" s="463"/>
      <c r="AD61"/>
      <c r="AE61" s="22" t="str">
        <f>+I61</f>
        <v>□</v>
      </c>
      <c r="AF61" s="1">
        <f>IF(AE62="■",1,IF(AE63="■",1,0))</f>
        <v>0</v>
      </c>
      <c r="AG61"/>
      <c r="AH61" s="98" t="str">
        <f>IF(AE61&amp;AE62&amp;AE63="■□□","◎無し",IF(AE61&amp;AE62&amp;AE63="□■□","●適合",IF(AE61&amp;AE62&amp;AE63="□□■","◆未達",IF(AE61&amp;AE62&amp;AE63="□□□","■未答","▼矛盾"))))</f>
        <v>■未答</v>
      </c>
      <c r="AI61" s="88"/>
      <c r="AJ61"/>
      <c r="AK61"/>
      <c r="AL61" s="24" t="s">
        <v>75</v>
      </c>
      <c r="AM61" s="25" t="s">
        <v>76</v>
      </c>
      <c r="AN61" s="25" t="s">
        <v>77</v>
      </c>
      <c r="AO61" s="25" t="s">
        <v>78</v>
      </c>
      <c r="AP61" s="25" t="s">
        <v>79</v>
      </c>
      <c r="AQ61" s="26" t="s">
        <v>29</v>
      </c>
      <c r="AR61"/>
      <c r="AS61"/>
      <c r="AT61"/>
      <c r="AU61"/>
      <c r="AV61"/>
      <c r="AW61"/>
      <c r="AX61"/>
      <c r="AY61"/>
      <c r="AZ61"/>
      <c r="BA61"/>
      <c r="BB61"/>
      <c r="BC61"/>
      <c r="BD61"/>
      <c r="BE61" s="99"/>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row>
    <row r="62" spans="1:255" ht="14.15" customHeight="1" thickBot="1">
      <c r="A62"/>
      <c r="B62" s="448"/>
      <c r="C62" s="449"/>
      <c r="D62" s="94"/>
      <c r="E62" s="325"/>
      <c r="F62" s="325"/>
      <c r="G62" s="325"/>
      <c r="H62" s="325"/>
      <c r="I62" s="100" t="s">
        <v>7</v>
      </c>
      <c r="J62" s="317" t="s">
        <v>80</v>
      </c>
      <c r="K62" s="317"/>
      <c r="L62" s="317"/>
      <c r="M62" s="317"/>
      <c r="N62" s="317"/>
      <c r="O62" s="317"/>
      <c r="P62" s="317"/>
      <c r="Q62" s="317"/>
      <c r="R62" s="321" t="s">
        <v>81</v>
      </c>
      <c r="S62" s="321"/>
      <c r="T62" s="321"/>
      <c r="U62" s="321"/>
      <c r="V62" s="321"/>
      <c r="W62" s="321"/>
      <c r="X62" s="321"/>
      <c r="Y62" s="101"/>
      <c r="Z62" s="101"/>
      <c r="AA62" s="84" t="s">
        <v>82</v>
      </c>
      <c r="AB62" s="84"/>
      <c r="AC62" s="463"/>
      <c r="AD62"/>
      <c r="AE62" s="1" t="str">
        <f>+I62</f>
        <v>□</v>
      </c>
      <c r="AF62" s="1">
        <f>+Z62</f>
        <v>0</v>
      </c>
      <c r="AG62"/>
      <c r="AH62"/>
      <c r="AI62"/>
      <c r="AJ62" s="30" t="str">
        <f>IF(AF61=1,IF(AF62=0,"◎無段",IF(AF62&gt;20,"◆未達","●範囲内")),"■未答")</f>
        <v>■未答</v>
      </c>
      <c r="AK62"/>
      <c r="AL62" s="24"/>
      <c r="AM62" s="30" t="s">
        <v>2</v>
      </c>
      <c r="AN62" s="30" t="s">
        <v>3</v>
      </c>
      <c r="AO62" s="30" t="s">
        <v>4</v>
      </c>
      <c r="AP62" s="31" t="s">
        <v>30</v>
      </c>
      <c r="AQ62" s="31" t="s">
        <v>5</v>
      </c>
      <c r="AR62"/>
      <c r="AS62"/>
      <c r="AT62"/>
      <c r="AU62"/>
      <c r="AV62"/>
      <c r="AW62"/>
      <c r="AX62"/>
      <c r="AY62"/>
      <c r="AZ62"/>
      <c r="BA62"/>
      <c r="BB62"/>
      <c r="BC62"/>
      <c r="BD62"/>
      <c r="BE62" s="99"/>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row>
    <row r="63" spans="1:255" ht="14.15" customHeight="1" thickBot="1">
      <c r="A63"/>
      <c r="B63" s="448"/>
      <c r="C63" s="449"/>
      <c r="D63" s="94"/>
      <c r="E63" s="325"/>
      <c r="F63" s="325"/>
      <c r="G63" s="325"/>
      <c r="H63" s="325"/>
      <c r="I63" s="102" t="s">
        <v>7</v>
      </c>
      <c r="J63" s="342" t="s">
        <v>83</v>
      </c>
      <c r="K63" s="342"/>
      <c r="L63" s="342"/>
      <c r="M63" s="342"/>
      <c r="N63" s="342"/>
      <c r="O63" s="342"/>
      <c r="P63" s="342"/>
      <c r="Q63" s="342"/>
      <c r="R63" s="343" t="s">
        <v>84</v>
      </c>
      <c r="S63" s="343"/>
      <c r="T63" s="343"/>
      <c r="U63" s="343"/>
      <c r="V63" s="343"/>
      <c r="W63" s="343"/>
      <c r="X63" s="343"/>
      <c r="Y63" s="103"/>
      <c r="Z63" s="103"/>
      <c r="AA63" s="104" t="s">
        <v>82</v>
      </c>
      <c r="AB63" s="104"/>
      <c r="AC63" s="463"/>
      <c r="AD63"/>
      <c r="AE63" s="1" t="str">
        <f>+I63</f>
        <v>□</v>
      </c>
      <c r="AF63" s="1">
        <f>+Z63</f>
        <v>0</v>
      </c>
      <c r="AG63"/>
      <c r="AH63"/>
      <c r="AI63"/>
      <c r="AJ63" s="30" t="str">
        <f>IF(AF61=1,IF(AF63=0,"◎無段",IF(AF63&gt;5,"◆未達","●範囲内")),"■未答")</f>
        <v>■未答</v>
      </c>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row>
    <row r="64" spans="1:255" ht="20.149999999999999" customHeight="1" thickBot="1">
      <c r="A64"/>
      <c r="B64" s="448"/>
      <c r="C64" s="449"/>
      <c r="D64" s="105"/>
      <c r="E64" s="359" t="s">
        <v>363</v>
      </c>
      <c r="F64" s="325"/>
      <c r="G64" s="325"/>
      <c r="H64" s="325"/>
      <c r="I64" s="106" t="s">
        <v>7</v>
      </c>
      <c r="J64" s="107" t="s">
        <v>74</v>
      </c>
      <c r="K64" s="107"/>
      <c r="L64" s="107"/>
      <c r="M64" s="106" t="s">
        <v>7</v>
      </c>
      <c r="N64" s="107" t="s">
        <v>85</v>
      </c>
      <c r="O64" s="107"/>
      <c r="P64" s="107"/>
      <c r="Q64" s="108"/>
      <c r="R64" s="109"/>
      <c r="S64" s="110"/>
      <c r="T64" s="110"/>
      <c r="U64" s="110"/>
      <c r="V64" s="110"/>
      <c r="W64" s="110"/>
      <c r="X64" s="110"/>
      <c r="Y64" s="110"/>
      <c r="Z64" s="110"/>
      <c r="AA64" s="110"/>
      <c r="AB64" s="110"/>
      <c r="AC64" s="288"/>
      <c r="AD64"/>
      <c r="AE64" s="22" t="str">
        <f>+I64</f>
        <v>□</v>
      </c>
      <c r="AF64" s="1" t="str">
        <f>+M64</f>
        <v>□</v>
      </c>
      <c r="AG64"/>
      <c r="AH64" s="30" t="str">
        <f>IF(AE64&amp;AF64="■□","◎無し",IF(AE64&amp;AF64="□■","●適合",IF(AE64&amp;AF64="□□","■未答","▼矛盾")))</f>
        <v>■未答</v>
      </c>
      <c r="AI64" s="81"/>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row>
    <row r="65" spans="1:255" ht="37.5" customHeight="1" thickBot="1">
      <c r="A65"/>
      <c r="B65" s="448"/>
      <c r="C65" s="449"/>
      <c r="D65" s="105"/>
      <c r="E65" s="359" t="s">
        <v>364</v>
      </c>
      <c r="F65" s="325"/>
      <c r="G65" s="325"/>
      <c r="H65" s="325"/>
      <c r="I65" s="106" t="s">
        <v>7</v>
      </c>
      <c r="J65" s="107" t="s">
        <v>74</v>
      </c>
      <c r="K65" s="107"/>
      <c r="L65" s="107"/>
      <c r="M65" s="106" t="s">
        <v>7</v>
      </c>
      <c r="N65" s="107" t="s">
        <v>85</v>
      </c>
      <c r="O65" s="107"/>
      <c r="P65" s="107"/>
      <c r="Q65" s="108"/>
      <c r="R65" s="109"/>
      <c r="S65" s="110"/>
      <c r="T65" s="110"/>
      <c r="U65" s="110"/>
      <c r="V65" s="110"/>
      <c r="W65" s="110"/>
      <c r="X65" s="110"/>
      <c r="Y65" s="110"/>
      <c r="Z65" s="110"/>
      <c r="AA65" s="110"/>
      <c r="AB65" s="110"/>
      <c r="AC65" s="288"/>
      <c r="AD65"/>
      <c r="AE65" s="22" t="str">
        <f>+I65</f>
        <v>□</v>
      </c>
      <c r="AF65" s="1" t="str">
        <f>+M65</f>
        <v>□</v>
      </c>
      <c r="AG65"/>
      <c r="AH65" s="30" t="str">
        <f>IF(AE65&amp;AF65="■□","◎無し",IF(AE65&amp;AF65="□■","●適合",IF(AE65&amp;AF65="□□","■未答","▼矛盾")))</f>
        <v>■未答</v>
      </c>
      <c r="AI65" s="81"/>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row>
    <row r="66" spans="1:255" ht="37.5" customHeight="1" thickBot="1">
      <c r="A66"/>
      <c r="B66" s="448"/>
      <c r="C66" s="449"/>
      <c r="D66" s="105"/>
      <c r="E66" s="371" t="s">
        <v>365</v>
      </c>
      <c r="F66" s="331"/>
      <c r="G66" s="331"/>
      <c r="H66" s="331"/>
      <c r="I66" s="96"/>
      <c r="J66" s="96"/>
      <c r="K66" s="96"/>
      <c r="L66" s="96"/>
      <c r="M66" s="96"/>
      <c r="N66" s="96"/>
      <c r="O66" s="96"/>
      <c r="P66" s="96"/>
      <c r="Q66" s="97"/>
      <c r="R66" s="111"/>
      <c r="S66" s="112"/>
      <c r="T66" s="112"/>
      <c r="U66" s="112"/>
      <c r="V66" s="112"/>
      <c r="W66" s="112"/>
      <c r="X66" s="112"/>
      <c r="Y66" s="112"/>
      <c r="Z66" s="112"/>
      <c r="AA66" s="112"/>
      <c r="AB66" s="113" t="s">
        <v>37</v>
      </c>
      <c r="AC66" s="346"/>
      <c r="AD66"/>
      <c r="AE66" s="22" t="str">
        <f>+I67</f>
        <v>□</v>
      </c>
      <c r="AF66"/>
      <c r="AG66"/>
      <c r="AH66" s="31" t="str">
        <f>IF(AE66&amp;AE67&amp;AE68="■□□","◎無し",IF(AE66&amp;AE67&amp;AE68="□■□","●適合",IF(AE66&amp;AE67&amp;AE68="□□■","◆未達",IF(AE66&amp;AE67&amp;AE68="□□□","■未答","▼矛盾"))))</f>
        <v>■未答</v>
      </c>
      <c r="AI66" s="88"/>
      <c r="AJ66"/>
      <c r="AK66"/>
      <c r="AL66" s="24" t="s">
        <v>75</v>
      </c>
      <c r="AM66" s="25" t="s">
        <v>76</v>
      </c>
      <c r="AN66" s="25" t="s">
        <v>77</v>
      </c>
      <c r="AO66" s="25" t="s">
        <v>78</v>
      </c>
      <c r="AP66" s="25" t="s">
        <v>79</v>
      </c>
      <c r="AQ66" s="26" t="s">
        <v>29</v>
      </c>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row>
    <row r="67" spans="1:255" ht="36" customHeight="1" thickBot="1">
      <c r="A67"/>
      <c r="B67" s="448"/>
      <c r="C67" s="449"/>
      <c r="D67" s="105"/>
      <c r="E67" s="105"/>
      <c r="F67" s="402" t="s">
        <v>366</v>
      </c>
      <c r="G67" s="325"/>
      <c r="H67" s="325"/>
      <c r="I67" s="100" t="s">
        <v>7</v>
      </c>
      <c r="J67" s="24" t="s">
        <v>74</v>
      </c>
      <c r="K67" s="24"/>
      <c r="L67" s="24"/>
      <c r="M67" s="24"/>
      <c r="N67" s="24"/>
      <c r="O67" s="24"/>
      <c r="P67" s="24"/>
      <c r="Q67" s="79"/>
      <c r="R67" s="321" t="s">
        <v>86</v>
      </c>
      <c r="S67" s="321"/>
      <c r="T67" s="321"/>
      <c r="U67" s="321"/>
      <c r="V67" s="321"/>
      <c r="W67" s="321"/>
      <c r="X67" s="322"/>
      <c r="Y67" s="322"/>
      <c r="Z67" s="322"/>
      <c r="AA67" s="84" t="s">
        <v>87</v>
      </c>
      <c r="AB67" s="84"/>
      <c r="AC67" s="346"/>
      <c r="AD67"/>
      <c r="AE67" s="1" t="str">
        <f>+I68</f>
        <v>□</v>
      </c>
      <c r="AF67" s="1">
        <f>+X67</f>
        <v>0</v>
      </c>
      <c r="AG67"/>
      <c r="AH67"/>
      <c r="AI67"/>
      <c r="AJ67" s="30" t="str">
        <f>IF(AF67=0,"■未答",IF(AF67&lt;=9,IF(AF67&gt;=3,"●適合","◆過小"),"◆過大"))</f>
        <v>■未答</v>
      </c>
      <c r="AK67"/>
      <c r="AL67" s="24"/>
      <c r="AM67" s="30" t="s">
        <v>2</v>
      </c>
      <c r="AN67" s="30" t="s">
        <v>3</v>
      </c>
      <c r="AO67" s="30" t="s">
        <v>4</v>
      </c>
      <c r="AP67" s="31" t="s">
        <v>30</v>
      </c>
      <c r="AQ67" s="31" t="s">
        <v>5</v>
      </c>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row>
    <row r="68" spans="1:255" ht="42" customHeight="1" thickBot="1">
      <c r="A68"/>
      <c r="B68" s="448"/>
      <c r="C68" s="449"/>
      <c r="D68" s="105"/>
      <c r="E68" s="105"/>
      <c r="F68" s="402" t="s">
        <v>367</v>
      </c>
      <c r="G68" s="325"/>
      <c r="H68" s="325"/>
      <c r="I68" s="100" t="s">
        <v>7</v>
      </c>
      <c r="J68" s="24" t="s">
        <v>88</v>
      </c>
      <c r="K68" s="78"/>
      <c r="L68" s="78"/>
      <c r="M68" s="78"/>
      <c r="N68" s="78"/>
      <c r="O68" s="24"/>
      <c r="P68" s="24"/>
      <c r="Q68" s="79"/>
      <c r="R68" s="321" t="s">
        <v>89</v>
      </c>
      <c r="S68" s="321"/>
      <c r="T68" s="321"/>
      <c r="U68" s="321"/>
      <c r="V68" s="321"/>
      <c r="W68" s="321"/>
      <c r="X68" s="322"/>
      <c r="Y68" s="322"/>
      <c r="Z68" s="322"/>
      <c r="AA68" s="84" t="s">
        <v>90</v>
      </c>
      <c r="AB68" s="84"/>
      <c r="AC68" s="346"/>
      <c r="AD68"/>
      <c r="AE68" s="1" t="str">
        <f>+I69</f>
        <v>□</v>
      </c>
      <c r="AF68" s="1">
        <f>+X68</f>
        <v>0</v>
      </c>
      <c r="AG68"/>
      <c r="AH68"/>
      <c r="AI68"/>
      <c r="AJ68" s="30" t="str">
        <f>IF(AF68=0,"◆母数なし",IF(AF67=0,"■未答",IF((AF67/AF68)&lt;0.5,"●1/2以下","◆1/2超過")))</f>
        <v>◆母数なし</v>
      </c>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row>
    <row r="69" spans="1:255" ht="36" customHeight="1" thickBot="1">
      <c r="A69"/>
      <c r="B69" s="448"/>
      <c r="C69" s="449"/>
      <c r="D69" s="105"/>
      <c r="E69" s="105"/>
      <c r="F69" s="402" t="s">
        <v>368</v>
      </c>
      <c r="G69" s="325"/>
      <c r="H69" s="325"/>
      <c r="I69" s="100" t="s">
        <v>7</v>
      </c>
      <c r="J69" s="24" t="s">
        <v>91</v>
      </c>
      <c r="K69" s="78"/>
      <c r="L69" s="78"/>
      <c r="M69" s="78"/>
      <c r="N69" s="78"/>
      <c r="O69" s="24"/>
      <c r="P69" s="24"/>
      <c r="Q69" s="79"/>
      <c r="R69" s="321" t="s">
        <v>92</v>
      </c>
      <c r="S69" s="321"/>
      <c r="T69" s="321"/>
      <c r="U69" s="321"/>
      <c r="V69" s="321"/>
      <c r="W69" s="321"/>
      <c r="X69" s="322"/>
      <c r="Y69" s="322"/>
      <c r="Z69" s="322"/>
      <c r="AA69" s="84" t="s">
        <v>82</v>
      </c>
      <c r="AB69" s="84"/>
      <c r="AC69" s="346"/>
      <c r="AD69"/>
      <c r="AE69"/>
      <c r="AF69" s="1">
        <f>+X69</f>
        <v>0</v>
      </c>
      <c r="AG69"/>
      <c r="AH69"/>
      <c r="AI69"/>
      <c r="AJ69" s="30" t="str">
        <f>IF(AF69=0,"■未答",IF(AF69&lt;1500,"◆1500未満","●1500以上"))</f>
        <v>■未答</v>
      </c>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spans="1:255" ht="42" customHeight="1" thickBot="1">
      <c r="A70"/>
      <c r="B70" s="448"/>
      <c r="C70" s="449"/>
      <c r="D70" s="105"/>
      <c r="E70" s="105"/>
      <c r="F70" s="402" t="s">
        <v>369</v>
      </c>
      <c r="G70" s="325"/>
      <c r="H70" s="325"/>
      <c r="I70" s="24"/>
      <c r="J70" s="24"/>
      <c r="K70" s="24"/>
      <c r="L70" s="24"/>
      <c r="M70" s="24"/>
      <c r="N70" s="24"/>
      <c r="O70" s="24"/>
      <c r="P70" s="24"/>
      <c r="Q70" s="79"/>
      <c r="R70" s="321" t="s">
        <v>93</v>
      </c>
      <c r="S70" s="321"/>
      <c r="T70" s="321"/>
      <c r="U70" s="321"/>
      <c r="V70" s="321"/>
      <c r="W70" s="321"/>
      <c r="X70" s="114" t="s">
        <v>7</v>
      </c>
      <c r="Y70" s="115" t="s">
        <v>94</v>
      </c>
      <c r="Z70" s="114" t="s">
        <v>7</v>
      </c>
      <c r="AA70" s="87" t="s">
        <v>95</v>
      </c>
      <c r="AB70" s="84"/>
      <c r="AC70" s="346"/>
      <c r="AD70"/>
      <c r="AE70"/>
      <c r="AF70" s="1" t="str">
        <f>+X70</f>
        <v>□</v>
      </c>
      <c r="AG70"/>
      <c r="AH70" s="116"/>
      <c r="AI70" s="117"/>
      <c r="AJ70" s="30" t="str">
        <f>IF(AF70&amp;AF71="■□","●適合",IF(AF70&amp;AF71="□■","◆未達",IF(AF70&amp;AF71="□□","■未答","▼矛盾")))</f>
        <v>■未答</v>
      </c>
      <c r="AK70"/>
      <c r="AL70" s="24" t="s">
        <v>25</v>
      </c>
      <c r="AM70" s="25" t="s">
        <v>26</v>
      </c>
      <c r="AN70" s="25" t="s">
        <v>27</v>
      </c>
      <c r="AO70" s="25" t="s">
        <v>28</v>
      </c>
      <c r="AP70" s="26" t="s">
        <v>29</v>
      </c>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row>
    <row r="71" spans="1:255" ht="27.9" customHeight="1" thickBot="1">
      <c r="A71"/>
      <c r="B71" s="448"/>
      <c r="C71" s="449"/>
      <c r="D71" s="105"/>
      <c r="E71" s="118"/>
      <c r="F71" s="402" t="s">
        <v>370</v>
      </c>
      <c r="G71" s="325"/>
      <c r="H71" s="325"/>
      <c r="I71" s="119"/>
      <c r="J71" s="119"/>
      <c r="K71" s="119"/>
      <c r="L71" s="119"/>
      <c r="M71" s="119"/>
      <c r="N71" s="119"/>
      <c r="O71" s="119"/>
      <c r="P71" s="119"/>
      <c r="Q71" s="120"/>
      <c r="R71" s="461"/>
      <c r="S71" s="461"/>
      <c r="T71" s="461"/>
      <c r="U71" s="461"/>
      <c r="V71" s="461"/>
      <c r="W71" s="461"/>
      <c r="X71" s="122"/>
      <c r="Y71" s="104"/>
      <c r="Z71" s="122"/>
      <c r="AA71" s="104"/>
      <c r="AB71" s="104"/>
      <c r="AC71" s="346"/>
      <c r="AD71"/>
      <c r="AE71"/>
      <c r="AF71" s="1" t="str">
        <f>+Z70</f>
        <v>□</v>
      </c>
      <c r="AG71"/>
      <c r="AH71"/>
      <c r="AI71"/>
      <c r="AJ71"/>
      <c r="AK71"/>
      <c r="AL71"/>
      <c r="AM71" s="30" t="s">
        <v>3</v>
      </c>
      <c r="AN71" s="30" t="s">
        <v>4</v>
      </c>
      <c r="AO71" s="31" t="s">
        <v>30</v>
      </c>
      <c r="AP71" s="31" t="s">
        <v>5</v>
      </c>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row>
    <row r="72" spans="1:255" ht="12" customHeight="1" thickBot="1">
      <c r="A72"/>
      <c r="B72" s="448"/>
      <c r="C72" s="449"/>
      <c r="D72" s="94"/>
      <c r="E72" s="359" t="s">
        <v>371</v>
      </c>
      <c r="F72" s="325"/>
      <c r="G72" s="325"/>
      <c r="H72" s="325"/>
      <c r="I72" s="96"/>
      <c r="J72" s="96"/>
      <c r="K72" s="96"/>
      <c r="L72" s="96"/>
      <c r="M72" s="96"/>
      <c r="N72" s="96"/>
      <c r="O72" s="96"/>
      <c r="P72" s="96"/>
      <c r="Q72" s="97"/>
      <c r="R72" s="123"/>
      <c r="S72" s="112"/>
      <c r="T72" s="112"/>
      <c r="U72" s="112"/>
      <c r="V72" s="112"/>
      <c r="W72" s="112"/>
      <c r="X72" s="124"/>
      <c r="Y72" s="112"/>
      <c r="Z72" s="124"/>
      <c r="AA72" s="112"/>
      <c r="AB72" s="113" t="s">
        <v>37</v>
      </c>
      <c r="AC72" s="346"/>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row>
    <row r="73" spans="1:255" ht="15.9" customHeight="1" thickBot="1">
      <c r="A73"/>
      <c r="B73" s="448"/>
      <c r="C73" s="449"/>
      <c r="D73" s="94"/>
      <c r="E73" s="325"/>
      <c r="F73" s="325"/>
      <c r="G73" s="325"/>
      <c r="H73" s="325"/>
      <c r="I73" s="100" t="s">
        <v>7</v>
      </c>
      <c r="J73" s="24" t="s">
        <v>74</v>
      </c>
      <c r="K73" s="24"/>
      <c r="L73" s="24"/>
      <c r="M73" s="24"/>
      <c r="N73" s="24"/>
      <c r="O73" s="24"/>
      <c r="P73" s="24"/>
      <c r="Q73" s="79"/>
      <c r="R73" s="80" t="s">
        <v>7</v>
      </c>
      <c r="S73" s="319" t="s">
        <v>96</v>
      </c>
      <c r="T73" s="319"/>
      <c r="U73" s="319"/>
      <c r="V73" s="320" t="s">
        <v>97</v>
      </c>
      <c r="W73" s="320"/>
      <c r="X73" s="320"/>
      <c r="Y73" s="320"/>
      <c r="Z73" s="345"/>
      <c r="AA73" s="345"/>
      <c r="AB73" s="84" t="s">
        <v>82</v>
      </c>
      <c r="AC73" s="346"/>
      <c r="AD73"/>
      <c r="AE73" s="22" t="str">
        <f>+I73</f>
        <v>□</v>
      </c>
      <c r="AF73" s="1">
        <f>+Z73</f>
        <v>0</v>
      </c>
      <c r="AG73"/>
      <c r="AH73" s="31" t="str">
        <f>IF(AE73&amp;AE74&amp;AE75="■□□","◎無し",IF(AE73&amp;AE74&amp;AE75="□■□","●適合",IF(AE73&amp;AE74&amp;AE75="□□■","◆未達",IF(AE73&amp;AE74&amp;AE75="□□□","■未答","▼矛盾"))))</f>
        <v>■未答</v>
      </c>
      <c r="AI73" s="88"/>
      <c r="AJ73" s="30" t="str">
        <f>IF(R73="■",IF(AF73=0,"◎無段",IF(AF73&gt;20,"◆未達","●範囲内")),"■未答")</f>
        <v>■未答</v>
      </c>
      <c r="AK73"/>
      <c r="AL73" s="24" t="s">
        <v>75</v>
      </c>
      <c r="AM73" s="25" t="s">
        <v>76</v>
      </c>
      <c r="AN73" s="25" t="s">
        <v>77</v>
      </c>
      <c r="AO73" s="25" t="s">
        <v>78</v>
      </c>
      <c r="AP73" s="25" t="s">
        <v>79</v>
      </c>
      <c r="AQ73" s="26" t="s">
        <v>29</v>
      </c>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row>
    <row r="74" spans="1:255" ht="8.15" customHeight="1" thickBot="1">
      <c r="A74"/>
      <c r="B74" s="448"/>
      <c r="C74" s="449"/>
      <c r="D74" s="94"/>
      <c r="E74" s="325"/>
      <c r="F74" s="325"/>
      <c r="G74" s="325"/>
      <c r="H74" s="325"/>
      <c r="I74" s="78"/>
      <c r="J74" s="125"/>
      <c r="K74" s="125"/>
      <c r="L74" s="125"/>
      <c r="M74" s="125"/>
      <c r="N74" s="125"/>
      <c r="O74" s="125"/>
      <c r="P74" s="125"/>
      <c r="Q74" s="79"/>
      <c r="R74" s="83"/>
      <c r="S74" s="84"/>
      <c r="T74" s="84"/>
      <c r="U74" s="84"/>
      <c r="V74" s="126"/>
      <c r="W74" s="126"/>
      <c r="X74" s="126"/>
      <c r="Y74" s="126"/>
      <c r="Z74" s="84"/>
      <c r="AA74" s="84"/>
      <c r="AB74" s="84"/>
      <c r="AC74" s="346"/>
      <c r="AD74"/>
      <c r="AE74" s="1" t="str">
        <f>+I75</f>
        <v>□</v>
      </c>
      <c r="AF74"/>
      <c r="AG74"/>
      <c r="AH74"/>
      <c r="AI74"/>
      <c r="AJ74"/>
      <c r="AK74"/>
      <c r="AL74" s="24"/>
      <c r="AM74" s="30" t="s">
        <v>2</v>
      </c>
      <c r="AN74" s="30" t="s">
        <v>3</v>
      </c>
      <c r="AO74" s="30" t="s">
        <v>4</v>
      </c>
      <c r="AP74" s="31" t="s">
        <v>30</v>
      </c>
      <c r="AQ74" s="31" t="s">
        <v>5</v>
      </c>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row>
    <row r="75" spans="1:255" ht="15.9" customHeight="1" thickBot="1">
      <c r="A75"/>
      <c r="B75" s="448"/>
      <c r="C75" s="449"/>
      <c r="D75" s="94"/>
      <c r="E75" s="325"/>
      <c r="F75" s="325"/>
      <c r="G75" s="325"/>
      <c r="H75" s="325"/>
      <c r="I75" s="100" t="s">
        <v>7</v>
      </c>
      <c r="J75" s="317" t="s">
        <v>80</v>
      </c>
      <c r="K75" s="317"/>
      <c r="L75" s="317"/>
      <c r="M75" s="317"/>
      <c r="N75" s="317"/>
      <c r="O75" s="317"/>
      <c r="P75" s="317"/>
      <c r="Q75" s="317"/>
      <c r="R75" s="459" t="s">
        <v>7</v>
      </c>
      <c r="S75" s="460" t="s">
        <v>98</v>
      </c>
      <c r="T75" s="460"/>
      <c r="U75" s="460"/>
      <c r="V75" s="320" t="s">
        <v>99</v>
      </c>
      <c r="W75" s="320"/>
      <c r="X75" s="320"/>
      <c r="Y75" s="320"/>
      <c r="Z75" s="345"/>
      <c r="AA75" s="345"/>
      <c r="AB75" s="84" t="s">
        <v>82</v>
      </c>
      <c r="AC75" s="346"/>
      <c r="AD75"/>
      <c r="AE75" s="1" t="str">
        <f>+I76</f>
        <v>□</v>
      </c>
      <c r="AF75" s="1">
        <f>+Z75</f>
        <v>0</v>
      </c>
      <c r="AG75"/>
      <c r="AH75"/>
      <c r="AI75"/>
      <c r="AJ75" s="30" t="str">
        <f>IF(R75="■",IF(AF75=0,"◎無段",IF(AF75&gt;120,"◆未達","●範囲内")),"■未答")</f>
        <v>■未答</v>
      </c>
      <c r="AK75"/>
      <c r="AL75" s="5"/>
      <c r="AM75" s="5"/>
      <c r="AN75" s="5"/>
      <c r="AO75" s="5"/>
      <c r="AP75" s="5"/>
      <c r="AQ75" s="8"/>
      <c r="AR75" s="8"/>
      <c r="AS75" s="8"/>
      <c r="AT75" s="8"/>
      <c r="AU75" s="8"/>
      <c r="AV75" s="8"/>
      <c r="AW75" s="8"/>
      <c r="AX75" s="8"/>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row>
    <row r="76" spans="1:255" ht="15.9" customHeight="1" thickBot="1">
      <c r="A76"/>
      <c r="B76" s="448"/>
      <c r="C76" s="449"/>
      <c r="D76" s="105"/>
      <c r="E76" s="325"/>
      <c r="F76" s="325"/>
      <c r="G76" s="325"/>
      <c r="H76" s="325"/>
      <c r="I76" s="100" t="s">
        <v>7</v>
      </c>
      <c r="J76" s="317" t="s">
        <v>83</v>
      </c>
      <c r="K76" s="317"/>
      <c r="L76" s="317"/>
      <c r="M76" s="317"/>
      <c r="N76" s="317"/>
      <c r="O76" s="317"/>
      <c r="P76" s="317"/>
      <c r="Q76" s="317"/>
      <c r="R76" s="459"/>
      <c r="S76" s="460"/>
      <c r="T76" s="460"/>
      <c r="U76" s="460"/>
      <c r="V76" s="320" t="s">
        <v>100</v>
      </c>
      <c r="W76" s="320"/>
      <c r="X76" s="320"/>
      <c r="Y76" s="320"/>
      <c r="Z76" s="345"/>
      <c r="AA76" s="345"/>
      <c r="AB76" s="84" t="s">
        <v>82</v>
      </c>
      <c r="AC76" s="346"/>
      <c r="AD76"/>
      <c r="AE76"/>
      <c r="AF76" s="1">
        <f>+Z76</f>
        <v>0</v>
      </c>
      <c r="AG76"/>
      <c r="AH76"/>
      <c r="AI76"/>
      <c r="AJ76" s="30" t="str">
        <f>IF(R75="■",IF(AF76=0,"◎無段",IF(AF76&gt;180,"◆未達","●範囲内")),"■未答")</f>
        <v>■未答</v>
      </c>
      <c r="AK76"/>
      <c r="AL76" s="84"/>
      <c r="AM76" s="5"/>
      <c r="AN76" s="5"/>
      <c r="AO76" s="5"/>
      <c r="AP76" s="5"/>
      <c r="AQ76" s="8"/>
      <c r="AR76" s="8"/>
      <c r="AS76" s="8"/>
      <c r="AT76" s="8"/>
      <c r="AU76" s="8"/>
      <c r="AV76" s="8"/>
      <c r="AW76" s="8"/>
      <c r="AX76" s="8"/>
      <c r="AY76"/>
      <c r="AZ76"/>
      <c r="BA76"/>
      <c r="BB76"/>
      <c r="BC76"/>
      <c r="BD76"/>
      <c r="BE76" s="109"/>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row>
    <row r="77" spans="1:255" ht="6" customHeight="1" thickBot="1">
      <c r="A77"/>
      <c r="B77" s="448"/>
      <c r="C77" s="449"/>
      <c r="D77" s="105"/>
      <c r="E77" s="325"/>
      <c r="F77" s="325"/>
      <c r="G77" s="325"/>
      <c r="H77" s="325"/>
      <c r="I77" s="127"/>
      <c r="J77" s="119"/>
      <c r="K77" s="127"/>
      <c r="L77" s="127"/>
      <c r="M77" s="127"/>
      <c r="N77" s="127"/>
      <c r="O77" s="119"/>
      <c r="P77" s="119"/>
      <c r="Q77" s="120"/>
      <c r="R77" s="128"/>
      <c r="S77" s="129"/>
      <c r="T77" s="129"/>
      <c r="U77" s="129"/>
      <c r="V77" s="104"/>
      <c r="W77" s="104"/>
      <c r="X77" s="104"/>
      <c r="Y77" s="104"/>
      <c r="Z77" s="104"/>
      <c r="AA77" s="104"/>
      <c r="AB77" s="104"/>
      <c r="AC77" s="346"/>
      <c r="AD77"/>
      <c r="AE77"/>
      <c r="AF77"/>
      <c r="AG77"/>
      <c r="AH77"/>
      <c r="AI77"/>
      <c r="AJ77"/>
      <c r="AK77"/>
      <c r="AL77" s="84"/>
      <c r="AM77"/>
      <c r="AN77"/>
      <c r="AO77"/>
      <c r="AP77"/>
      <c r="AQ77"/>
      <c r="AR77"/>
      <c r="AS77"/>
      <c r="AT77"/>
      <c r="AU77"/>
      <c r="AV77"/>
      <c r="AW77"/>
      <c r="AX77"/>
      <c r="AY77"/>
      <c r="AZ77"/>
      <c r="BA77"/>
      <c r="BB77"/>
      <c r="BC77"/>
      <c r="BD77"/>
      <c r="BE77" s="84"/>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row>
    <row r="78" spans="1:255" ht="16.5" customHeight="1" thickBot="1">
      <c r="A78"/>
      <c r="B78" s="448"/>
      <c r="C78" s="449"/>
      <c r="D78" s="105"/>
      <c r="E78" s="371" t="s">
        <v>372</v>
      </c>
      <c r="F78" s="331"/>
      <c r="G78" s="331"/>
      <c r="H78" s="331"/>
      <c r="I78" s="130"/>
      <c r="J78" s="131"/>
      <c r="K78" s="130"/>
      <c r="L78" s="130"/>
      <c r="M78" s="130"/>
      <c r="N78" s="130"/>
      <c r="O78" s="131"/>
      <c r="P78" s="131"/>
      <c r="Q78" s="97"/>
      <c r="R78" s="132"/>
      <c r="S78" s="133"/>
      <c r="T78" s="133"/>
      <c r="U78" s="133"/>
      <c r="V78" s="112"/>
      <c r="W78" s="112"/>
      <c r="X78" s="112"/>
      <c r="Y78" s="112"/>
      <c r="Z78" s="112"/>
      <c r="AA78" s="112"/>
      <c r="AB78" s="113" t="s">
        <v>37</v>
      </c>
      <c r="AC78" s="346"/>
      <c r="AD78"/>
      <c r="AE78" s="22" t="str">
        <f>+I80</f>
        <v>□</v>
      </c>
      <c r="AF78"/>
      <c r="AG78"/>
      <c r="AH78" s="31" t="str">
        <f>IF(AE78&amp;AE79&amp;AE80&amp;AE81="■□□□","◎無し",IF(AE78&amp;AE79&amp;AE80&amp;AE81="□■□□","◎無段",IF(AE78&amp;AE79&amp;AE80&amp;AE81="□□■□","●適合",IF(AE78&amp;AE79&amp;AE80&amp;AE81="□□□■","◆未達",IF(AE78&amp;AE79&amp;AE80&amp;AE81="□□□□","■未答","▼矛盾")))))</f>
        <v>■未答</v>
      </c>
      <c r="AI78" s="88"/>
      <c r="AJ78"/>
      <c r="AK78"/>
      <c r="AL78" s="24" t="s">
        <v>62</v>
      </c>
      <c r="AM78" s="89" t="s">
        <v>101</v>
      </c>
      <c r="AN78" s="89" t="s">
        <v>68</v>
      </c>
      <c r="AO78" s="89" t="s">
        <v>67</v>
      </c>
      <c r="AP78" s="89" t="s">
        <v>66</v>
      </c>
      <c r="AQ78" s="89" t="s">
        <v>69</v>
      </c>
      <c r="AR78" s="134" t="s">
        <v>29</v>
      </c>
      <c r="AS78"/>
      <c r="AT78"/>
      <c r="AU78"/>
      <c r="AV78"/>
      <c r="AW78"/>
      <c r="AX78"/>
      <c r="AY78"/>
      <c r="AZ78"/>
      <c r="BA78"/>
      <c r="BB78"/>
      <c r="BC78"/>
      <c r="BD78"/>
      <c r="BE78" s="84"/>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row>
    <row r="79" spans="1:255" ht="26.15" customHeight="1" thickBot="1">
      <c r="A79"/>
      <c r="B79" s="448"/>
      <c r="C79" s="449"/>
      <c r="D79" s="105"/>
      <c r="E79" s="331"/>
      <c r="F79" s="331"/>
      <c r="G79" s="331"/>
      <c r="H79" s="331"/>
      <c r="I79" s="78"/>
      <c r="J79" s="24"/>
      <c r="K79" s="78"/>
      <c r="L79" s="78"/>
      <c r="M79" s="78"/>
      <c r="N79" s="78"/>
      <c r="O79" s="24"/>
      <c r="P79" s="24"/>
      <c r="Q79" s="79"/>
      <c r="R79" s="458" t="s">
        <v>102</v>
      </c>
      <c r="S79" s="458"/>
      <c r="T79" s="458"/>
      <c r="U79" s="114" t="s">
        <v>7</v>
      </c>
      <c r="V79" s="326" t="s">
        <v>96</v>
      </c>
      <c r="W79" s="326"/>
      <c r="X79" s="114" t="s">
        <v>7</v>
      </c>
      <c r="Y79" s="24" t="s">
        <v>103</v>
      </c>
      <c r="Z79" s="24"/>
      <c r="AA79" s="24"/>
      <c r="AB79" s="136"/>
      <c r="AC79" s="346"/>
      <c r="AD79"/>
      <c r="AE79" s="1" t="str">
        <f>+I81</f>
        <v>□</v>
      </c>
      <c r="AF79"/>
      <c r="AG79"/>
      <c r="AH79" s="137" t="s">
        <v>104</v>
      </c>
      <c r="AI79"/>
      <c r="AJ79" s="31" t="str">
        <f>IF(U79&amp;X79="■□","●単純",IF(U79&amp;X79="□■","◆またぎ",IF(U79&amp;X79="□□","■未答","▼矛盾")))</f>
        <v>■未答</v>
      </c>
      <c r="AK79"/>
      <c r="AL79" s="24"/>
      <c r="AM79" s="30" t="s">
        <v>2</v>
      </c>
      <c r="AN79" s="30" t="s">
        <v>72</v>
      </c>
      <c r="AO79" s="30" t="s">
        <v>3</v>
      </c>
      <c r="AP79" s="30" t="s">
        <v>4</v>
      </c>
      <c r="AQ79" s="31" t="s">
        <v>30</v>
      </c>
      <c r="AR79" s="31" t="s">
        <v>5</v>
      </c>
      <c r="AS79"/>
      <c r="AT79"/>
      <c r="AU79"/>
      <c r="AV79"/>
      <c r="AW79"/>
      <c r="AX79"/>
      <c r="AY79"/>
      <c r="AZ79"/>
      <c r="BA79"/>
      <c r="BB79"/>
      <c r="BC79"/>
      <c r="BD79"/>
      <c r="BE79" s="84"/>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row>
    <row r="80" spans="1:255" ht="26.15" customHeight="1" thickBot="1">
      <c r="A80"/>
      <c r="B80" s="448"/>
      <c r="C80" s="449"/>
      <c r="D80" s="105"/>
      <c r="E80" s="331"/>
      <c r="F80" s="331"/>
      <c r="G80" s="331"/>
      <c r="H80" s="331"/>
      <c r="I80" s="100" t="s">
        <v>7</v>
      </c>
      <c r="J80" s="24" t="s">
        <v>74</v>
      </c>
      <c r="K80" s="24"/>
      <c r="L80" s="24"/>
      <c r="M80" s="78"/>
      <c r="N80" s="78"/>
      <c r="O80" s="24"/>
      <c r="P80" s="24"/>
      <c r="Q80" s="79"/>
      <c r="R80" s="458" t="s">
        <v>105</v>
      </c>
      <c r="S80" s="458"/>
      <c r="T80" s="458"/>
      <c r="U80" s="114" t="s">
        <v>7</v>
      </c>
      <c r="V80" s="326" t="s">
        <v>106</v>
      </c>
      <c r="W80" s="326"/>
      <c r="X80" s="114" t="s">
        <v>7</v>
      </c>
      <c r="Y80" s="326" t="s">
        <v>107</v>
      </c>
      <c r="Z80" s="326"/>
      <c r="AA80" s="114" t="s">
        <v>7</v>
      </c>
      <c r="AB80" s="135" t="s">
        <v>108</v>
      </c>
      <c r="AC80" s="346"/>
      <c r="AD80"/>
      <c r="AE80" s="1" t="str">
        <f>+I82</f>
        <v>□</v>
      </c>
      <c r="AF80"/>
      <c r="AG80"/>
      <c r="AH80" s="137" t="s">
        <v>109</v>
      </c>
      <c r="AI80"/>
      <c r="AJ80" s="31" t="str">
        <f>IF(U80&amp;X80&amp;AA80="■□□","手すり",IF(U80&amp;X80&amp;AA80="□■□","手すり",IF(U80&amp;X80&amp;AA80="□□■","無し",IF(U80&amp;X80&amp;AA80="□□□","■未答","▼矛盾"))))</f>
        <v>■未答</v>
      </c>
      <c r="AK80"/>
      <c r="AL80" s="84"/>
      <c r="AM80"/>
      <c r="AN80"/>
      <c r="AO80"/>
      <c r="AP80"/>
      <c r="AQ80"/>
      <c r="AR80"/>
      <c r="AS80"/>
      <c r="AT80"/>
      <c r="AU80"/>
      <c r="AV80"/>
      <c r="AW80"/>
      <c r="AX80"/>
      <c r="AY80"/>
      <c r="AZ80"/>
      <c r="BA80"/>
      <c r="BB80"/>
      <c r="BC80"/>
      <c r="BD80"/>
      <c r="BE80" s="84"/>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row>
    <row r="81" spans="1:255" ht="26.15" customHeight="1" thickBot="1">
      <c r="A81"/>
      <c r="B81" s="448"/>
      <c r="C81" s="449"/>
      <c r="D81" s="105"/>
      <c r="E81" s="331"/>
      <c r="F81" s="331"/>
      <c r="G81" s="331"/>
      <c r="H81" s="331"/>
      <c r="I81" s="100" t="s">
        <v>7</v>
      </c>
      <c r="J81" s="24" t="s">
        <v>110</v>
      </c>
      <c r="K81" s="24"/>
      <c r="L81" s="24"/>
      <c r="M81" s="24"/>
      <c r="N81" s="24"/>
      <c r="O81" s="24"/>
      <c r="P81" s="24"/>
      <c r="Q81" s="79"/>
      <c r="R81" s="458" t="s">
        <v>111</v>
      </c>
      <c r="S81" s="458"/>
      <c r="T81" s="458"/>
      <c r="U81" s="138" t="s">
        <v>7</v>
      </c>
      <c r="V81" s="263" t="s">
        <v>108</v>
      </c>
      <c r="W81" s="138" t="s">
        <v>7</v>
      </c>
      <c r="X81" s="139" t="s">
        <v>393</v>
      </c>
      <c r="Y81" s="138" t="s">
        <v>7</v>
      </c>
      <c r="Z81" s="139" t="s">
        <v>394</v>
      </c>
      <c r="AA81" s="24"/>
      <c r="AB81" s="24"/>
      <c r="AC81" s="346"/>
      <c r="AD81"/>
      <c r="AE81" s="1" t="str">
        <f>+I83</f>
        <v>□</v>
      </c>
      <c r="AF81"/>
      <c r="AG81"/>
      <c r="AH81" s="137" t="s">
        <v>112</v>
      </c>
      <c r="AI81"/>
      <c r="AJ81" s="31" t="str">
        <f>IF(U81&amp;W81&amp;Y81="■□□",0,IF(U81&amp;W81&amp;Y81="□■□",1,IF(U81&amp;W81&amp;Y81="□□■",2,IF(U81&amp;W81&amp;Y81="□□□","■未答","▼矛盾"))))</f>
        <v>■未答</v>
      </c>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row>
    <row r="82" spans="1:255" ht="30" customHeight="1" thickBot="1">
      <c r="A82"/>
      <c r="B82" s="448"/>
      <c r="C82" s="449"/>
      <c r="D82" s="105"/>
      <c r="E82" s="105"/>
      <c r="F82" s="402" t="s">
        <v>373</v>
      </c>
      <c r="G82" s="325"/>
      <c r="H82" s="325"/>
      <c r="I82" s="100" t="s">
        <v>7</v>
      </c>
      <c r="J82" s="317" t="s">
        <v>113</v>
      </c>
      <c r="K82" s="317"/>
      <c r="L82" s="317"/>
      <c r="M82" s="317"/>
      <c r="N82" s="317"/>
      <c r="O82" s="317"/>
      <c r="P82" s="317"/>
      <c r="Q82" s="317"/>
      <c r="R82" s="453" t="s">
        <v>114</v>
      </c>
      <c r="S82" s="453"/>
      <c r="T82" s="453"/>
      <c r="U82" s="457" t="s">
        <v>115</v>
      </c>
      <c r="V82" s="457"/>
      <c r="W82" s="141"/>
      <c r="X82" s="142" t="s">
        <v>82</v>
      </c>
      <c r="Y82" s="140" t="s">
        <v>116</v>
      </c>
      <c r="Z82" s="141"/>
      <c r="AA82" s="142" t="s">
        <v>82</v>
      </c>
      <c r="AB82" s="142"/>
      <c r="AC82" s="346"/>
      <c r="AD82"/>
      <c r="AE82" s="143"/>
      <c r="AF82" s="144"/>
      <c r="AG82" s="144"/>
      <c r="AH82" s="144"/>
      <c r="AI82" s="144"/>
      <c r="AJ82" s="145" t="str">
        <f>IF(U79="■",V79,"")</f>
        <v/>
      </c>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row>
    <row r="83" spans="1:255" ht="30" customHeight="1" thickBot="1">
      <c r="A83"/>
      <c r="B83" s="448"/>
      <c r="C83" s="449"/>
      <c r="D83" s="105"/>
      <c r="E83" s="105"/>
      <c r="F83" s="402" t="s">
        <v>374</v>
      </c>
      <c r="G83" s="325"/>
      <c r="H83" s="325"/>
      <c r="I83" s="100" t="s">
        <v>7</v>
      </c>
      <c r="J83" s="317" t="s">
        <v>117</v>
      </c>
      <c r="K83" s="317"/>
      <c r="L83" s="317"/>
      <c r="M83" s="317"/>
      <c r="N83" s="317"/>
      <c r="O83" s="317"/>
      <c r="P83" s="317"/>
      <c r="Q83" s="317"/>
      <c r="R83" s="453" t="s">
        <v>118</v>
      </c>
      <c r="S83" s="453"/>
      <c r="T83" s="453"/>
      <c r="U83" s="453"/>
      <c r="V83" s="453"/>
      <c r="W83" s="453"/>
      <c r="X83" s="453"/>
      <c r="Y83" s="454"/>
      <c r="Z83" s="454"/>
      <c r="AA83" s="142" t="s">
        <v>82</v>
      </c>
      <c r="AB83" s="142"/>
      <c r="AC83" s="346"/>
      <c r="AD83" s="8"/>
      <c r="AE83" s="146"/>
      <c r="AF83" s="147"/>
      <c r="AG83" s="147">
        <f>+Y83</f>
        <v>0</v>
      </c>
      <c r="AH83" s="147"/>
      <c r="AI83" s="147">
        <f>+Y84</f>
        <v>0</v>
      </c>
      <c r="AJ83" s="148" t="str">
        <f>IF(X79="■",Y79,"")</f>
        <v/>
      </c>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row>
    <row r="84" spans="1:255" ht="26.15" customHeight="1" thickBot="1">
      <c r="A84"/>
      <c r="B84" s="448"/>
      <c r="C84" s="449"/>
      <c r="D84" s="105"/>
      <c r="E84" s="105"/>
      <c r="F84" s="452" t="s">
        <v>392</v>
      </c>
      <c r="G84" s="325"/>
      <c r="H84" s="325"/>
      <c r="I84" s="78"/>
      <c r="J84" s="24"/>
      <c r="K84" s="78"/>
      <c r="L84" s="78"/>
      <c r="M84" s="78"/>
      <c r="N84" s="78"/>
      <c r="O84" s="24"/>
      <c r="P84" s="24"/>
      <c r="Q84" s="79"/>
      <c r="R84" s="453" t="s">
        <v>119</v>
      </c>
      <c r="S84" s="453"/>
      <c r="T84" s="453"/>
      <c r="U84" s="453"/>
      <c r="V84" s="453"/>
      <c r="W84" s="453"/>
      <c r="X84" s="453"/>
      <c r="Y84" s="454"/>
      <c r="Z84" s="454"/>
      <c r="AA84" s="142" t="s">
        <v>82</v>
      </c>
      <c r="AB84" s="142"/>
      <c r="AC84" s="346"/>
      <c r="AD84" s="8"/>
      <c r="AE84" s="149"/>
      <c r="AF84" s="150"/>
      <c r="AG84" s="151">
        <f>+Y85</f>
        <v>0</v>
      </c>
      <c r="AH84" s="152">
        <f>+W82</f>
        <v>0</v>
      </c>
      <c r="AI84" s="153"/>
      <c r="AJ84" s="15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row>
    <row r="85" spans="1:255" ht="26.15" customHeight="1" thickBot="1">
      <c r="A85"/>
      <c r="B85" s="448"/>
      <c r="C85" s="449"/>
      <c r="D85" s="105"/>
      <c r="E85" s="105"/>
      <c r="F85" s="325"/>
      <c r="G85" s="325"/>
      <c r="H85" s="325"/>
      <c r="I85" s="24"/>
      <c r="J85" s="24"/>
      <c r="K85" s="24"/>
      <c r="L85" s="24"/>
      <c r="M85" s="24"/>
      <c r="N85" s="24"/>
      <c r="O85" s="24"/>
      <c r="P85" s="24"/>
      <c r="Q85" s="79"/>
      <c r="R85" s="453" t="s">
        <v>120</v>
      </c>
      <c r="S85" s="453"/>
      <c r="T85" s="453"/>
      <c r="U85" s="453"/>
      <c r="V85" s="453"/>
      <c r="W85" s="453"/>
      <c r="X85" s="453"/>
      <c r="Y85" s="454"/>
      <c r="Z85" s="454"/>
      <c r="AA85" s="142" t="s">
        <v>82</v>
      </c>
      <c r="AB85" s="142"/>
      <c r="AC85" s="346"/>
      <c r="AD85" s="8"/>
      <c r="AE85" s="8"/>
      <c r="AF85" s="155"/>
      <c r="AG85" s="156">
        <f>+Y86</f>
        <v>0</v>
      </c>
      <c r="AH85" s="157"/>
      <c r="AI85" s="158"/>
      <c r="AJ85" s="159"/>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row>
    <row r="86" spans="1:255" ht="18" customHeight="1" thickBot="1">
      <c r="B86" s="448"/>
      <c r="C86" s="449"/>
      <c r="D86" s="118"/>
      <c r="E86" s="118"/>
      <c r="F86" s="325"/>
      <c r="G86" s="325"/>
      <c r="H86" s="325"/>
      <c r="I86" s="119"/>
      <c r="J86" s="119"/>
      <c r="K86" s="119"/>
      <c r="L86" s="119"/>
      <c r="M86" s="119"/>
      <c r="N86" s="119"/>
      <c r="O86" s="119"/>
      <c r="P86" s="119"/>
      <c r="Q86" s="120"/>
      <c r="R86" s="455" t="s">
        <v>121</v>
      </c>
      <c r="S86" s="455"/>
      <c r="T86" s="455"/>
      <c r="U86" s="455"/>
      <c r="V86" s="455"/>
      <c r="W86" s="455"/>
      <c r="X86" s="455"/>
      <c r="Y86" s="456"/>
      <c r="Z86" s="456"/>
      <c r="AA86" s="142" t="s">
        <v>82</v>
      </c>
      <c r="AB86" s="160"/>
      <c r="AC86" s="346"/>
    </row>
    <row r="87" spans="1:255" ht="39.9" customHeight="1" thickBot="1">
      <c r="A87"/>
      <c r="B87" s="448"/>
      <c r="C87" s="449"/>
      <c r="D87" s="374" t="s">
        <v>375</v>
      </c>
      <c r="E87" s="331"/>
      <c r="F87" s="331"/>
      <c r="G87" s="331"/>
      <c r="H87" s="331"/>
      <c r="I87" s="96"/>
      <c r="J87" s="96"/>
      <c r="K87" s="96"/>
      <c r="L87" s="96"/>
      <c r="M87" s="96"/>
      <c r="N87" s="96"/>
      <c r="O87" s="96"/>
      <c r="P87" s="96"/>
      <c r="Q87" s="97"/>
      <c r="R87" s="123"/>
      <c r="S87" s="112"/>
      <c r="T87" s="112"/>
      <c r="U87" s="112"/>
      <c r="V87" s="112"/>
      <c r="W87" s="112"/>
      <c r="X87" s="112"/>
      <c r="Y87" s="112"/>
      <c r="Z87" s="112"/>
      <c r="AA87" s="112"/>
      <c r="AB87" s="112"/>
      <c r="AC87" s="364"/>
      <c r="AD87"/>
      <c r="AE87" s="22" t="str">
        <f>+I89</f>
        <v>□</v>
      </c>
      <c r="AF87"/>
      <c r="AG87"/>
      <c r="AH87" s="30" t="str">
        <f>IF(AE87&amp;AE88="■□","●適合",IF(AE87&amp;AE88="□■","◆未達",IF(AE87&amp;AE88="□□","■未答","▼矛盾")))</f>
        <v>■未答</v>
      </c>
      <c r="AI87" s="81"/>
      <c r="AJ87"/>
      <c r="AK87"/>
      <c r="AL87" s="24" t="s">
        <v>25</v>
      </c>
      <c r="AM87" s="25" t="s">
        <v>26</v>
      </c>
      <c r="AN87" s="25" t="s">
        <v>27</v>
      </c>
      <c r="AO87" s="25" t="s">
        <v>28</v>
      </c>
      <c r="AP87" s="26" t="s">
        <v>29</v>
      </c>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row>
    <row r="88" spans="1:255" ht="20.149999999999999" customHeight="1" thickBot="1">
      <c r="A88"/>
      <c r="B88" s="448"/>
      <c r="C88" s="449"/>
      <c r="D88" s="105"/>
      <c r="E88" s="359" t="s">
        <v>377</v>
      </c>
      <c r="F88" s="325"/>
      <c r="G88" s="325"/>
      <c r="H88" s="325"/>
      <c r="I88" s="78"/>
      <c r="J88" s="24"/>
      <c r="K88" s="78"/>
      <c r="L88" s="78"/>
      <c r="M88" s="78"/>
      <c r="N88" s="78"/>
      <c r="O88" s="24"/>
      <c r="P88" s="24"/>
      <c r="Q88" s="79"/>
      <c r="R88" s="80" t="s">
        <v>7</v>
      </c>
      <c r="S88" s="320" t="s">
        <v>122</v>
      </c>
      <c r="T88" s="320"/>
      <c r="U88" s="320"/>
      <c r="V88" s="320"/>
      <c r="W88" s="320"/>
      <c r="X88" s="320"/>
      <c r="Y88" s="320"/>
      <c r="Z88" s="320"/>
      <c r="AA88" s="320"/>
      <c r="AB88" s="320"/>
      <c r="AC88" s="364"/>
      <c r="AD88"/>
      <c r="AE88" s="1" t="str">
        <f>+I90</f>
        <v>□</v>
      </c>
      <c r="AF88" s="1" t="str">
        <f>R88</f>
        <v>□</v>
      </c>
      <c r="AG88"/>
      <c r="AH88"/>
      <c r="AI88"/>
      <c r="AJ88" s="31" t="str">
        <f>IF(AG88=1,"■未答",IF(AG88=2,"◆未達",IF(AF88&amp;AF89&amp;AF90&amp;AF91="■■□□","◎無断",IF(AF88&amp;AF89&amp;AF90&amp;AF91="■□■□","●適合",IF(AF88&amp;AF89&amp;AF90&amp;AF91="■□□■","◆未達","▼矛盾")))))</f>
        <v>▼矛盾</v>
      </c>
      <c r="AK88"/>
      <c r="AL88"/>
      <c r="AM88" s="30" t="s">
        <v>3</v>
      </c>
      <c r="AN88" s="30" t="s">
        <v>4</v>
      </c>
      <c r="AO88" s="31" t="s">
        <v>30</v>
      </c>
      <c r="AP88" s="31" t="s">
        <v>5</v>
      </c>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row>
    <row r="89" spans="1:255" ht="20.149999999999999" customHeight="1" thickBot="1">
      <c r="A89"/>
      <c r="B89" s="448"/>
      <c r="C89" s="449"/>
      <c r="D89" s="105"/>
      <c r="E89" s="359" t="s">
        <v>363</v>
      </c>
      <c r="F89" s="325"/>
      <c r="G89" s="325"/>
      <c r="H89" s="325"/>
      <c r="I89" s="86" t="s">
        <v>7</v>
      </c>
      <c r="J89" s="317" t="s">
        <v>60</v>
      </c>
      <c r="K89" s="317"/>
      <c r="L89" s="317"/>
      <c r="M89" s="317"/>
      <c r="N89" s="317"/>
      <c r="O89" s="317"/>
      <c r="P89" s="317"/>
      <c r="Q89" s="317"/>
      <c r="R89" s="83"/>
      <c r="S89" s="84"/>
      <c r="T89" s="84"/>
      <c r="U89" s="84"/>
      <c r="V89" s="84"/>
      <c r="W89" s="84"/>
      <c r="X89" s="84"/>
      <c r="Y89" s="84"/>
      <c r="Z89" s="84"/>
      <c r="AA89" s="84"/>
      <c r="AB89" s="84"/>
      <c r="AC89" s="364"/>
      <c r="AD89"/>
      <c r="AE89"/>
      <c r="AF89" s="1" t="str">
        <f>R90</f>
        <v>□</v>
      </c>
      <c r="AG89"/>
      <c r="AH89"/>
      <c r="AI89"/>
      <c r="AJ89"/>
      <c r="AK89"/>
      <c r="AL89" s="24" t="s">
        <v>62</v>
      </c>
      <c r="AM89" s="89" t="s">
        <v>63</v>
      </c>
      <c r="AN89" s="89" t="s">
        <v>64</v>
      </c>
      <c r="AO89" s="89" t="s">
        <v>65</v>
      </c>
      <c r="AP89" s="89" t="s">
        <v>66</v>
      </c>
      <c r="AQ89" s="89" t="s">
        <v>67</v>
      </c>
      <c r="AR89" s="89" t="s">
        <v>68</v>
      </c>
      <c r="AS89" s="89" t="s">
        <v>69</v>
      </c>
      <c r="AT89" s="26" t="s">
        <v>29</v>
      </c>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row>
    <row r="90" spans="1:255" ht="20.149999999999999" customHeight="1" thickBot="1">
      <c r="A90"/>
      <c r="B90" s="448"/>
      <c r="C90" s="449"/>
      <c r="D90" s="105"/>
      <c r="E90" s="359" t="s">
        <v>376</v>
      </c>
      <c r="F90" s="325"/>
      <c r="G90" s="325"/>
      <c r="H90" s="325"/>
      <c r="I90" s="86" t="s">
        <v>7</v>
      </c>
      <c r="J90" s="317" t="s">
        <v>70</v>
      </c>
      <c r="K90" s="317"/>
      <c r="L90" s="317"/>
      <c r="M90" s="317"/>
      <c r="N90" s="317"/>
      <c r="O90" s="317"/>
      <c r="P90" s="317"/>
      <c r="Q90" s="317"/>
      <c r="R90" s="80" t="s">
        <v>7</v>
      </c>
      <c r="S90" s="87" t="s">
        <v>61</v>
      </c>
      <c r="T90" s="84"/>
      <c r="U90" s="84"/>
      <c r="V90" s="84"/>
      <c r="W90" s="84"/>
      <c r="X90" s="161"/>
      <c r="Y90" s="84"/>
      <c r="Z90" s="84"/>
      <c r="AA90" s="84"/>
      <c r="AB90" s="84"/>
      <c r="AC90" s="364"/>
      <c r="AD90"/>
      <c r="AE90"/>
      <c r="AF90" s="1" t="str">
        <f>+R91</f>
        <v>□</v>
      </c>
      <c r="AG90"/>
      <c r="AH90"/>
      <c r="AI90"/>
      <c r="AJ90"/>
      <c r="AK90"/>
      <c r="AL90" s="24"/>
      <c r="AM90" s="30" t="s">
        <v>72</v>
      </c>
      <c r="AN90" s="30" t="s">
        <v>3</v>
      </c>
      <c r="AO90" s="30" t="s">
        <v>4</v>
      </c>
      <c r="AP90" s="30" t="s">
        <v>4</v>
      </c>
      <c r="AQ90" s="30" t="s">
        <v>4</v>
      </c>
      <c r="AR90" s="30" t="s">
        <v>4</v>
      </c>
      <c r="AS90" s="31" t="s">
        <v>30</v>
      </c>
      <c r="AT90" s="31" t="s">
        <v>5</v>
      </c>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row>
    <row r="91" spans="1:255" ht="20.149999999999999" customHeight="1" thickBot="1">
      <c r="A91"/>
      <c r="B91" s="448"/>
      <c r="C91" s="449"/>
      <c r="D91" s="105"/>
      <c r="E91" s="359" t="s">
        <v>378</v>
      </c>
      <c r="F91" s="325"/>
      <c r="G91" s="325"/>
      <c r="H91" s="325"/>
      <c r="I91" s="91"/>
      <c r="J91" s="90"/>
      <c r="K91" s="91"/>
      <c r="L91" s="90"/>
      <c r="M91" s="90"/>
      <c r="N91" s="90"/>
      <c r="O91" s="90"/>
      <c r="P91" s="90"/>
      <c r="Q91" s="92"/>
      <c r="R91" s="80" t="s">
        <v>7</v>
      </c>
      <c r="S91" s="87" t="s">
        <v>123</v>
      </c>
      <c r="T91" s="84"/>
      <c r="U91" s="84"/>
      <c r="V91" s="84"/>
      <c r="W91" s="84"/>
      <c r="X91" s="84"/>
      <c r="Y91" s="84"/>
      <c r="Z91" s="84"/>
      <c r="AA91" s="84"/>
      <c r="AB91" s="84"/>
      <c r="AC91" s="364"/>
      <c r="AD91"/>
      <c r="AE91"/>
      <c r="AF91" s="1" t="str">
        <f>+R92</f>
        <v>□</v>
      </c>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row>
    <row r="92" spans="1:255" ht="20.149999999999999" customHeight="1" thickBot="1">
      <c r="A92"/>
      <c r="B92" s="448"/>
      <c r="C92" s="449"/>
      <c r="D92" s="105"/>
      <c r="E92" s="359" t="s">
        <v>379</v>
      </c>
      <c r="F92" s="325"/>
      <c r="G92" s="325"/>
      <c r="H92" s="325"/>
      <c r="I92" s="91"/>
      <c r="J92" s="90"/>
      <c r="K92" s="91"/>
      <c r="L92" s="90"/>
      <c r="M92" s="90"/>
      <c r="N92" s="90"/>
      <c r="O92" s="90"/>
      <c r="P92" s="90"/>
      <c r="Q92" s="92"/>
      <c r="R92" s="80" t="s">
        <v>7</v>
      </c>
      <c r="S92" s="87" t="s">
        <v>124</v>
      </c>
      <c r="T92" s="84"/>
      <c r="U92" s="84"/>
      <c r="V92" s="84"/>
      <c r="W92" s="84"/>
      <c r="X92" s="84"/>
      <c r="Y92" s="84"/>
      <c r="Z92" s="84"/>
      <c r="AA92" s="84"/>
      <c r="AB92" s="84"/>
      <c r="AC92" s="364"/>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row>
    <row r="93" spans="1:255" ht="36" customHeight="1" thickBot="1">
      <c r="A93"/>
      <c r="B93" s="448"/>
      <c r="C93" s="449"/>
      <c r="D93" s="162"/>
      <c r="E93" s="386" t="s">
        <v>380</v>
      </c>
      <c r="F93" s="373"/>
      <c r="G93" s="373"/>
      <c r="H93" s="373"/>
      <c r="I93" s="163"/>
      <c r="J93" s="163"/>
      <c r="K93" s="163"/>
      <c r="L93" s="163"/>
      <c r="M93" s="163"/>
      <c r="N93" s="163"/>
      <c r="O93" s="163"/>
      <c r="P93" s="163"/>
      <c r="Q93" s="164"/>
      <c r="R93" s="165"/>
      <c r="S93" s="166"/>
      <c r="T93" s="166"/>
      <c r="U93" s="166"/>
      <c r="V93" s="166"/>
      <c r="W93" s="166"/>
      <c r="X93" s="166"/>
      <c r="Y93" s="166"/>
      <c r="Z93" s="166"/>
      <c r="AA93" s="166"/>
      <c r="AB93" s="166"/>
      <c r="AC93" s="364"/>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row>
    <row r="94" spans="1:255" ht="15.9" customHeight="1" thickBot="1">
      <c r="A94"/>
      <c r="B94" s="448" t="s">
        <v>125</v>
      </c>
      <c r="C94" s="449"/>
      <c r="D94" s="450" t="s">
        <v>395</v>
      </c>
      <c r="E94" s="450"/>
      <c r="F94" s="450"/>
      <c r="G94" s="450"/>
      <c r="H94" s="450"/>
      <c r="I94" s="167" t="s">
        <v>7</v>
      </c>
      <c r="J94" s="168" t="s">
        <v>74</v>
      </c>
      <c r="K94" s="73"/>
      <c r="L94" s="73"/>
      <c r="M94" s="73"/>
      <c r="N94" s="73"/>
      <c r="O94" s="73"/>
      <c r="P94" s="73"/>
      <c r="Q94" s="74"/>
      <c r="R94" s="76"/>
      <c r="S94" s="76"/>
      <c r="T94" s="76"/>
      <c r="U94" s="76"/>
      <c r="V94" s="76"/>
      <c r="W94" s="76"/>
      <c r="X94" s="76"/>
      <c r="Y94" s="76"/>
      <c r="Z94" s="76"/>
      <c r="AA94" s="76"/>
      <c r="AB94" s="113" t="s">
        <v>37</v>
      </c>
      <c r="AC94" s="451"/>
      <c r="AD94"/>
      <c r="AE94" s="22" t="str">
        <f>+I94</f>
        <v>□</v>
      </c>
      <c r="AF94" s="1">
        <f>IF(AE95="■",1,IF(AE96="■",1,0))</f>
        <v>0</v>
      </c>
      <c r="AG94"/>
      <c r="AH94" s="31" t="str">
        <f>IF(AE94&amp;AE95&amp;AE96="■□□","◎無し",IF(AE94&amp;AE95&amp;AE96="□■□","●適合",IF(AE94&amp;AE95&amp;AE96="□□■","◆未達",IF(AE94&amp;AE95&amp;AE96="□□□","■未答","▼矛盾"))))</f>
        <v>■未答</v>
      </c>
      <c r="AI94" s="88"/>
      <c r="AJ94"/>
      <c r="AK94"/>
      <c r="AL94" s="24" t="s">
        <v>75</v>
      </c>
      <c r="AM94" s="25" t="s">
        <v>76</v>
      </c>
      <c r="AN94" s="25" t="s">
        <v>77</v>
      </c>
      <c r="AO94" s="25" t="s">
        <v>78</v>
      </c>
      <c r="AP94" s="25" t="s">
        <v>79</v>
      </c>
      <c r="AQ94" s="26" t="s">
        <v>29</v>
      </c>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row>
    <row r="95" spans="1:255" ht="15.9" customHeight="1" thickBot="1">
      <c r="A95"/>
      <c r="B95" s="448"/>
      <c r="C95" s="449"/>
      <c r="D95" s="450"/>
      <c r="E95" s="450"/>
      <c r="F95" s="450"/>
      <c r="G95" s="450"/>
      <c r="H95" s="450"/>
      <c r="I95" s="100" t="s">
        <v>7</v>
      </c>
      <c r="J95" s="24" t="s">
        <v>126</v>
      </c>
      <c r="K95" s="24"/>
      <c r="L95" s="24"/>
      <c r="M95" s="24"/>
      <c r="N95" s="24"/>
      <c r="O95" s="24"/>
      <c r="P95" s="24"/>
      <c r="Q95" s="79"/>
      <c r="R95" s="321" t="s">
        <v>127</v>
      </c>
      <c r="S95" s="321"/>
      <c r="T95" s="321"/>
      <c r="U95" s="321"/>
      <c r="V95" s="321"/>
      <c r="W95" s="321"/>
      <c r="X95" s="322"/>
      <c r="Y95" s="322"/>
      <c r="Z95" s="322"/>
      <c r="AA95" s="84" t="s">
        <v>82</v>
      </c>
      <c r="AB95" s="84"/>
      <c r="AC95" s="451"/>
      <c r="AD95"/>
      <c r="AE95" s="1" t="str">
        <f>+I95</f>
        <v>□</v>
      </c>
      <c r="AF95" s="1">
        <f>+X95</f>
        <v>0</v>
      </c>
      <c r="AG95"/>
      <c r="AH95"/>
      <c r="AI95"/>
      <c r="AJ95" s="30" t="str">
        <f>IF(AF94=1,IF(AF95=0,"■未答",IF(AF95&lt;780,"◆未達","●範囲内")),"■未答")</f>
        <v>■未答</v>
      </c>
      <c r="AK95"/>
      <c r="AL95" s="24"/>
      <c r="AM95" s="30" t="s">
        <v>2</v>
      </c>
      <c r="AN95" s="30" t="s">
        <v>3</v>
      </c>
      <c r="AO95" s="30" t="s">
        <v>4</v>
      </c>
      <c r="AP95" s="31" t="s">
        <v>30</v>
      </c>
      <c r="AQ95" s="31" t="s">
        <v>5</v>
      </c>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row>
    <row r="96" spans="1:255" ht="15.9" customHeight="1" thickBot="1">
      <c r="A96"/>
      <c r="B96" s="448"/>
      <c r="C96" s="449"/>
      <c r="D96" s="450"/>
      <c r="E96" s="450"/>
      <c r="F96" s="450"/>
      <c r="G96" s="450"/>
      <c r="H96" s="450"/>
      <c r="I96" s="102" t="s">
        <v>7</v>
      </c>
      <c r="J96" s="169" t="s">
        <v>128</v>
      </c>
      <c r="K96" s="119"/>
      <c r="L96" s="119"/>
      <c r="M96" s="119"/>
      <c r="N96" s="119"/>
      <c r="O96" s="119"/>
      <c r="P96" s="119"/>
      <c r="Q96" s="120"/>
      <c r="R96" s="343" t="s">
        <v>129</v>
      </c>
      <c r="S96" s="343"/>
      <c r="T96" s="343"/>
      <c r="U96" s="343"/>
      <c r="V96" s="343"/>
      <c r="W96" s="343"/>
      <c r="X96" s="329"/>
      <c r="Y96" s="329"/>
      <c r="Z96" s="329"/>
      <c r="AA96" s="104" t="s">
        <v>82</v>
      </c>
      <c r="AB96" s="104"/>
      <c r="AC96" s="451"/>
      <c r="AD96"/>
      <c r="AE96" s="1" t="str">
        <f>+I96</f>
        <v>□</v>
      </c>
      <c r="AF96" s="1">
        <f>+X96</f>
        <v>0</v>
      </c>
      <c r="AG96"/>
      <c r="AH96"/>
      <c r="AI96"/>
      <c r="AJ96" s="30" t="str">
        <f>IF(AF94=1,IF(AF96=0,"■未答◎無段",IF(AF96&lt;750,"◆未達","●範囲内")),"■未答")</f>
        <v>■未答</v>
      </c>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row>
    <row r="97" spans="1:255" ht="18" customHeight="1" thickBot="1">
      <c r="A97"/>
      <c r="B97" s="448"/>
      <c r="C97" s="449"/>
      <c r="D97" s="439" t="s">
        <v>396</v>
      </c>
      <c r="E97" s="439"/>
      <c r="F97" s="439"/>
      <c r="G97" s="439"/>
      <c r="H97" s="439"/>
      <c r="I97" s="130"/>
      <c r="J97" s="96"/>
      <c r="K97" s="96"/>
      <c r="L97" s="96"/>
      <c r="M97" s="96"/>
      <c r="N97" s="96"/>
      <c r="O97" s="96"/>
      <c r="P97" s="96"/>
      <c r="Q97" s="97"/>
      <c r="R97" s="112"/>
      <c r="S97" s="112"/>
      <c r="T97" s="112"/>
      <c r="U97" s="112"/>
      <c r="V97" s="112"/>
      <c r="W97" s="112"/>
      <c r="X97" s="112"/>
      <c r="Y97" s="112"/>
      <c r="Z97" s="112"/>
      <c r="AA97" s="112"/>
      <c r="AB97" s="112"/>
      <c r="AC97" s="364"/>
      <c r="AD97"/>
      <c r="AE97" s="22" t="str">
        <f>+I98</f>
        <v>□</v>
      </c>
      <c r="AF97" s="1">
        <f>IF(AE98="■",1,IF(AE99="■",1,0))</f>
        <v>0</v>
      </c>
      <c r="AG97"/>
      <c r="AH97" s="30" t="str">
        <f>IF(AE97&amp;AE98="■□","●適合",IF(AE97&amp;AE98="□■","◆未達",IF(AE97&amp;AE98="□□","■未答","▼矛盾")))</f>
        <v>■未答</v>
      </c>
      <c r="AI97" s="81"/>
      <c r="AJ97"/>
      <c r="AK97"/>
      <c r="AL97" s="24" t="s">
        <v>25</v>
      </c>
      <c r="AM97" s="25" t="s">
        <v>26</v>
      </c>
      <c r="AN97" s="25" t="s">
        <v>27</v>
      </c>
      <c r="AO97" s="25" t="s">
        <v>28</v>
      </c>
      <c r="AP97" s="26" t="s">
        <v>29</v>
      </c>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row>
    <row r="98" spans="1:255" ht="18" customHeight="1" thickBot="1">
      <c r="A98"/>
      <c r="B98" s="448"/>
      <c r="C98" s="449"/>
      <c r="D98" s="439"/>
      <c r="E98" s="439"/>
      <c r="F98" s="439"/>
      <c r="G98" s="439"/>
      <c r="H98" s="439"/>
      <c r="I98" s="100" t="s">
        <v>7</v>
      </c>
      <c r="J98" s="24" t="s">
        <v>130</v>
      </c>
      <c r="K98" s="24"/>
      <c r="L98" s="24"/>
      <c r="M98" s="24"/>
      <c r="N98" s="24"/>
      <c r="O98" s="24"/>
      <c r="P98" s="24"/>
      <c r="Q98" s="79"/>
      <c r="R98" s="321" t="s">
        <v>131</v>
      </c>
      <c r="S98" s="321"/>
      <c r="T98" s="321"/>
      <c r="U98" s="321"/>
      <c r="V98" s="321"/>
      <c r="W98" s="321"/>
      <c r="X98" s="322"/>
      <c r="Y98" s="322"/>
      <c r="Z98" s="322"/>
      <c r="AA98" s="84" t="s">
        <v>82</v>
      </c>
      <c r="AB98" s="84"/>
      <c r="AC98" s="364"/>
      <c r="AD98"/>
      <c r="AE98" s="1" t="str">
        <f>+I99</f>
        <v>□</v>
      </c>
      <c r="AF98" s="1">
        <f>+X98</f>
        <v>0</v>
      </c>
      <c r="AG98"/>
      <c r="AH98"/>
      <c r="AI98"/>
      <c r="AJ98" s="30" t="str">
        <f>IF(AF97=1,IF(AF98=0,"■未答",IF(AF98&lt;750,"◆未達","●範囲内")),"■未答")</f>
        <v>■未答</v>
      </c>
      <c r="AK98"/>
      <c r="AL98"/>
      <c r="AM98" s="30" t="s">
        <v>3</v>
      </c>
      <c r="AN98" s="30" t="s">
        <v>4</v>
      </c>
      <c r="AO98" s="31" t="s">
        <v>30</v>
      </c>
      <c r="AP98" s="31" t="s">
        <v>5</v>
      </c>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row>
    <row r="99" spans="1:255" ht="18" customHeight="1" thickBot="1">
      <c r="A99"/>
      <c r="B99" s="448"/>
      <c r="C99" s="449"/>
      <c r="D99" s="439"/>
      <c r="E99" s="439"/>
      <c r="F99" s="439"/>
      <c r="G99" s="439"/>
      <c r="H99" s="439"/>
      <c r="I99" s="100" t="s">
        <v>7</v>
      </c>
      <c r="J99" s="24" t="s">
        <v>132</v>
      </c>
      <c r="K99" s="24"/>
      <c r="L99" s="24"/>
      <c r="M99" s="24"/>
      <c r="N99" s="24"/>
      <c r="O99" s="24"/>
      <c r="P99" s="24"/>
      <c r="Q99" s="79"/>
      <c r="R99" s="321" t="s">
        <v>133</v>
      </c>
      <c r="S99" s="321"/>
      <c r="T99" s="321"/>
      <c r="U99" s="321"/>
      <c r="V99" s="321"/>
      <c r="W99" s="321"/>
      <c r="X99" s="322"/>
      <c r="Y99" s="322"/>
      <c r="Z99" s="322"/>
      <c r="AA99" s="84" t="s">
        <v>82</v>
      </c>
      <c r="AB99" s="84"/>
      <c r="AC99" s="364"/>
      <c r="AD99"/>
      <c r="AE99"/>
      <c r="AF99" s="1">
        <f>+X99</f>
        <v>0</v>
      </c>
      <c r="AG99"/>
      <c r="AH99"/>
      <c r="AI99"/>
      <c r="AJ99" s="30" t="str">
        <f>IF(AF97=1,IF(AF99=0,"■未答◎無段",IF(AF99&lt;600,"◆未達","●範囲内")),"■未答")</f>
        <v>■未答</v>
      </c>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row>
    <row r="100" spans="1:255" ht="18" customHeight="1" thickBot="1">
      <c r="A100"/>
      <c r="B100" s="448"/>
      <c r="C100" s="449"/>
      <c r="D100" s="439"/>
      <c r="E100" s="439"/>
      <c r="F100" s="439"/>
      <c r="G100" s="439"/>
      <c r="H100" s="439"/>
      <c r="I100" s="170"/>
      <c r="J100" s="163"/>
      <c r="K100" s="163"/>
      <c r="L100" s="163"/>
      <c r="M100" s="163"/>
      <c r="N100" s="163"/>
      <c r="O100" s="163"/>
      <c r="P100" s="163"/>
      <c r="Q100" s="164"/>
      <c r="R100" s="166"/>
      <c r="S100" s="166"/>
      <c r="T100" s="166"/>
      <c r="U100" s="166"/>
      <c r="V100" s="166"/>
      <c r="W100" s="166"/>
      <c r="X100" s="166"/>
      <c r="Y100" s="166"/>
      <c r="Z100" s="166"/>
      <c r="AA100" s="166"/>
      <c r="AB100" s="166"/>
      <c r="AC100" s="364"/>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row>
    <row r="101" spans="1:255" ht="18" customHeight="1" thickBot="1">
      <c r="A101"/>
      <c r="B101" s="384" t="s">
        <v>134</v>
      </c>
      <c r="C101" s="385"/>
      <c r="D101" s="443" t="s">
        <v>381</v>
      </c>
      <c r="E101" s="442"/>
      <c r="F101" s="442"/>
      <c r="G101" s="442"/>
      <c r="H101" s="442"/>
      <c r="I101" s="100" t="s">
        <v>7</v>
      </c>
      <c r="J101" s="24" t="s">
        <v>135</v>
      </c>
      <c r="K101" s="24"/>
      <c r="L101" s="24"/>
      <c r="M101" s="78"/>
      <c r="N101" s="78"/>
      <c r="O101" s="24"/>
      <c r="P101" s="24"/>
      <c r="Q101" s="79"/>
      <c r="R101" s="75"/>
      <c r="S101" s="76"/>
      <c r="T101" s="76"/>
      <c r="U101" s="76"/>
      <c r="V101" s="76"/>
      <c r="W101" s="76"/>
      <c r="X101" s="76"/>
      <c r="Y101" s="76"/>
      <c r="Z101" s="76"/>
      <c r="AA101" s="76"/>
      <c r="AB101" s="268" t="s">
        <v>37</v>
      </c>
      <c r="AC101" s="444"/>
      <c r="AD101"/>
      <c r="AE101" s="22" t="str">
        <f>+I101</f>
        <v>□</v>
      </c>
      <c r="AF101"/>
      <c r="AG101"/>
      <c r="AH101" s="31" t="str">
        <f>IF(AE101&amp;AE102&amp;AE103&amp;AE104="■□□□","◎無し",IF(AE101&amp;AE102&amp;AE103&amp;AE104="□■□□","Ｅ適合",IF(AE101&amp;AE102&amp;AE103&amp;AE104="□□■□","●適合",IF(AE101&amp;AE102&amp;AE103&amp;AE104="□□□■","◆未達",IF(AE101&amp;AE102&amp;AE103&amp;AE104="□□□□","■未答","▼矛盾")))))</f>
        <v>■未答</v>
      </c>
      <c r="AI101" s="88"/>
      <c r="AJ101"/>
      <c r="AK101"/>
      <c r="AL101" s="24" t="s">
        <v>62</v>
      </c>
      <c r="AM101" s="89" t="s">
        <v>101</v>
      </c>
      <c r="AN101" s="89" t="s">
        <v>68</v>
      </c>
      <c r="AO101" s="89" t="s">
        <v>67</v>
      </c>
      <c r="AP101" s="89" t="s">
        <v>66</v>
      </c>
      <c r="AQ101" s="89" t="s">
        <v>69</v>
      </c>
      <c r="AR101" s="134" t="s">
        <v>29</v>
      </c>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row>
    <row r="102" spans="1:255" ht="18" customHeight="1" thickBot="1">
      <c r="A102"/>
      <c r="B102" s="384"/>
      <c r="C102" s="385"/>
      <c r="D102" s="442"/>
      <c r="E102" s="442"/>
      <c r="F102" s="442"/>
      <c r="G102" s="442"/>
      <c r="H102" s="442"/>
      <c r="I102" s="100" t="s">
        <v>7</v>
      </c>
      <c r="J102" s="24" t="s">
        <v>136</v>
      </c>
      <c r="K102" s="24"/>
      <c r="L102" s="24"/>
      <c r="M102" s="24"/>
      <c r="N102" s="24"/>
      <c r="O102" s="24"/>
      <c r="P102" s="24"/>
      <c r="Q102" s="79"/>
      <c r="R102" s="426" t="s">
        <v>137</v>
      </c>
      <c r="S102" s="426"/>
      <c r="T102" s="322"/>
      <c r="U102" s="322"/>
      <c r="V102" s="172" t="s">
        <v>138</v>
      </c>
      <c r="W102" s="322"/>
      <c r="X102" s="322"/>
      <c r="Y102" s="84"/>
      <c r="Z102" s="84"/>
      <c r="AA102" s="84"/>
      <c r="AB102" s="84"/>
      <c r="AC102" s="444"/>
      <c r="AD102"/>
      <c r="AE102" s="1" t="str">
        <f>+I102</f>
        <v>□</v>
      </c>
      <c r="AF102"/>
      <c r="AG102"/>
      <c r="AH102"/>
      <c r="AI102"/>
      <c r="AJ102"/>
      <c r="AK102"/>
      <c r="AL102" s="24"/>
      <c r="AM102" s="30" t="s">
        <v>2</v>
      </c>
      <c r="AN102" s="30" t="s">
        <v>139</v>
      </c>
      <c r="AO102" s="30" t="s">
        <v>3</v>
      </c>
      <c r="AP102" s="30" t="s">
        <v>4</v>
      </c>
      <c r="AQ102" s="31" t="s">
        <v>30</v>
      </c>
      <c r="AR102" s="31" t="s">
        <v>5</v>
      </c>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row>
    <row r="103" spans="1:255" ht="18.649999999999999" customHeight="1" thickBot="1">
      <c r="A103"/>
      <c r="B103" s="384"/>
      <c r="C103" s="385"/>
      <c r="D103" s="264"/>
      <c r="E103" s="446" t="s">
        <v>397</v>
      </c>
      <c r="F103" s="446"/>
      <c r="G103" s="446"/>
      <c r="H103" s="446"/>
      <c r="I103" s="78"/>
      <c r="J103" s="24"/>
      <c r="K103" s="24"/>
      <c r="L103" s="24"/>
      <c r="M103" s="24"/>
      <c r="N103" s="24"/>
      <c r="O103" s="24"/>
      <c r="P103" s="24"/>
      <c r="Q103" s="79"/>
      <c r="R103" s="93"/>
      <c r="S103" s="84"/>
      <c r="T103" s="84"/>
      <c r="U103" s="84"/>
      <c r="V103" s="84"/>
      <c r="W103" s="447"/>
      <c r="X103" s="447"/>
      <c r="Y103" s="84"/>
      <c r="Z103" s="84"/>
      <c r="AA103" s="84"/>
      <c r="AB103" s="84"/>
      <c r="AC103" s="444"/>
      <c r="AD103"/>
      <c r="AE103" s="1" t="str">
        <f>+I104</f>
        <v>□</v>
      </c>
      <c r="AF103"/>
      <c r="AG103"/>
      <c r="AH103" s="173">
        <f>IF(W102=0,0,T102/W102)</f>
        <v>0</v>
      </c>
      <c r="AI103"/>
      <c r="AJ103" s="174" t="str">
        <f>IF(AH103=0,"",IF(AH103&gt;(22/21),"◆過勾配","●適合"))</f>
        <v/>
      </c>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row>
    <row r="104" spans="1:255" ht="18.649999999999999" customHeight="1" thickBot="1">
      <c r="A104"/>
      <c r="B104" s="384"/>
      <c r="C104" s="385"/>
      <c r="D104" s="264"/>
      <c r="E104" s="446"/>
      <c r="F104" s="446"/>
      <c r="G104" s="446"/>
      <c r="H104" s="446"/>
      <c r="I104" s="100" t="s">
        <v>7</v>
      </c>
      <c r="J104" s="317" t="s">
        <v>140</v>
      </c>
      <c r="K104" s="317"/>
      <c r="L104" s="317"/>
      <c r="M104" s="317"/>
      <c r="N104" s="317"/>
      <c r="O104" s="317"/>
      <c r="P104" s="317"/>
      <c r="Q104" s="317"/>
      <c r="R104" s="321" t="s">
        <v>141</v>
      </c>
      <c r="S104" s="321"/>
      <c r="T104" s="321"/>
      <c r="U104" s="321"/>
      <c r="V104" s="322"/>
      <c r="W104" s="322"/>
      <c r="X104" s="84" t="s">
        <v>82</v>
      </c>
      <c r="Y104" s="84"/>
      <c r="Z104" s="84"/>
      <c r="AA104" s="84"/>
      <c r="AB104" s="84"/>
      <c r="AC104" s="444"/>
      <c r="AD104"/>
      <c r="AE104" s="1" t="str">
        <f>+I105</f>
        <v>□</v>
      </c>
      <c r="AF104"/>
      <c r="AG104"/>
      <c r="AH104" s="175" t="s">
        <v>142</v>
      </c>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row>
    <row r="105" spans="1:255" ht="17.149999999999999" customHeight="1" thickBot="1">
      <c r="A105"/>
      <c r="B105" s="384"/>
      <c r="C105" s="385"/>
      <c r="D105" s="264"/>
      <c r="E105" s="446" t="s">
        <v>398</v>
      </c>
      <c r="F105" s="446"/>
      <c r="G105" s="446"/>
      <c r="H105" s="446"/>
      <c r="I105" s="100" t="s">
        <v>7</v>
      </c>
      <c r="J105" s="317" t="s">
        <v>143</v>
      </c>
      <c r="K105" s="317"/>
      <c r="L105" s="317"/>
      <c r="M105" s="317"/>
      <c r="N105" s="317"/>
      <c r="O105" s="317"/>
      <c r="P105" s="317"/>
      <c r="Q105" s="317"/>
      <c r="R105" s="321" t="s">
        <v>144</v>
      </c>
      <c r="S105" s="321"/>
      <c r="T105" s="321"/>
      <c r="U105" s="321"/>
      <c r="V105" s="322"/>
      <c r="W105" s="322"/>
      <c r="X105" s="84" t="s">
        <v>82</v>
      </c>
      <c r="Y105" s="176"/>
      <c r="Z105" s="176"/>
      <c r="AA105" s="84"/>
      <c r="AB105" s="84"/>
      <c r="AC105" s="444"/>
      <c r="AD105"/>
      <c r="AE105"/>
      <c r="AF105"/>
      <c r="AG105"/>
      <c r="AH105" s="177" t="s">
        <v>145</v>
      </c>
      <c r="AI105"/>
      <c r="AJ105" s="178" t="str">
        <f>IF(V105&gt;0,IF(V105&lt;195,"◆195未満","●適合"),"■未答")</f>
        <v>■未答</v>
      </c>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row>
    <row r="106" spans="1:255" ht="17.149999999999999" customHeight="1" thickBot="1">
      <c r="A106"/>
      <c r="B106" s="384"/>
      <c r="C106" s="385"/>
      <c r="D106" s="264"/>
      <c r="E106" s="427" t="s">
        <v>399</v>
      </c>
      <c r="F106" s="427"/>
      <c r="G106" s="427"/>
      <c r="H106" s="427"/>
      <c r="I106" s="24"/>
      <c r="J106" s="24"/>
      <c r="K106" s="24"/>
      <c r="L106" s="24"/>
      <c r="M106" s="24"/>
      <c r="N106" s="24"/>
      <c r="O106" s="24"/>
      <c r="P106" s="24"/>
      <c r="Q106" s="79"/>
      <c r="R106" s="93"/>
      <c r="S106" s="323" t="s">
        <v>146</v>
      </c>
      <c r="T106" s="323"/>
      <c r="U106" s="323"/>
      <c r="V106" s="323"/>
      <c r="W106" s="323"/>
      <c r="X106" s="323"/>
      <c r="Y106" s="445"/>
      <c r="Z106" s="445"/>
      <c r="AA106" s="84" t="s">
        <v>82</v>
      </c>
      <c r="AB106" s="84"/>
      <c r="AC106" s="444"/>
      <c r="AD106"/>
      <c r="AE106"/>
      <c r="AF106"/>
      <c r="AG106"/>
      <c r="AH106" s="177" t="s">
        <v>147</v>
      </c>
      <c r="AI106"/>
      <c r="AJ106" s="31" t="str">
        <f>IF(Y106&gt;0,IF(AND(Y106&gt;=550,Y106&lt;=650),"●適合","◆未達"),"■未答")</f>
        <v>■未答</v>
      </c>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row>
    <row r="107" spans="1:255" ht="17.149999999999999" customHeight="1" thickBot="1">
      <c r="A107"/>
      <c r="B107" s="384"/>
      <c r="C107" s="385"/>
      <c r="D107" s="264"/>
      <c r="E107" s="427"/>
      <c r="F107" s="427"/>
      <c r="G107" s="427"/>
      <c r="H107" s="427"/>
      <c r="I107" s="24"/>
      <c r="J107" s="24"/>
      <c r="K107" s="24"/>
      <c r="L107" s="24"/>
      <c r="M107" s="24"/>
      <c r="N107" s="24"/>
      <c r="O107" s="24"/>
      <c r="P107" s="24"/>
      <c r="Q107" s="79"/>
      <c r="R107" s="321" t="s">
        <v>148</v>
      </c>
      <c r="S107" s="321"/>
      <c r="T107" s="321"/>
      <c r="U107" s="321"/>
      <c r="V107" s="322"/>
      <c r="W107" s="322"/>
      <c r="X107" s="84" t="s">
        <v>82</v>
      </c>
      <c r="Y107" s="176"/>
      <c r="Z107" s="176"/>
      <c r="AA107" s="84"/>
      <c r="AB107" s="84"/>
      <c r="AC107" s="444"/>
      <c r="AD107"/>
      <c r="AE107"/>
      <c r="AF107"/>
      <c r="AG107"/>
      <c r="AH107" s="137" t="s">
        <v>149</v>
      </c>
      <c r="AI107"/>
      <c r="AJ107" s="178" t="str">
        <f>IF(V107&gt;0,IF(V107&gt;30,"◆30超過","●適合"),"■未答")</f>
        <v>■未答</v>
      </c>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row>
    <row r="108" spans="1:255" ht="8.25" customHeight="1" thickBot="1">
      <c r="A108"/>
      <c r="B108" s="384"/>
      <c r="C108" s="385"/>
      <c r="D108" s="264"/>
      <c r="E108" s="427"/>
      <c r="F108" s="427"/>
      <c r="G108" s="427"/>
      <c r="H108" s="427"/>
      <c r="I108" s="24"/>
      <c r="J108" s="24"/>
      <c r="K108" s="24"/>
      <c r="L108" s="24"/>
      <c r="M108" s="24"/>
      <c r="N108" s="24"/>
      <c r="O108" s="24"/>
      <c r="P108" s="24"/>
      <c r="Q108" s="79"/>
      <c r="R108" s="93"/>
      <c r="S108" s="84"/>
      <c r="T108" s="84"/>
      <c r="U108" s="84"/>
      <c r="V108" s="84"/>
      <c r="W108" s="84"/>
      <c r="X108" s="84"/>
      <c r="Y108" s="176"/>
      <c r="Z108" s="84"/>
      <c r="AA108" s="84"/>
      <c r="AB108" s="84"/>
      <c r="AC108" s="444"/>
      <c r="AD108"/>
      <c r="AE108"/>
      <c r="AF108"/>
      <c r="AG108"/>
      <c r="AH108" s="137"/>
      <c r="AI108"/>
      <c r="AJ108"/>
      <c r="AK108"/>
      <c r="AL108"/>
      <c r="AM108"/>
      <c r="AN108" s="159"/>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row>
    <row r="109" spans="1:255" ht="20.149999999999999" customHeight="1" thickBot="1">
      <c r="A109"/>
      <c r="B109" s="384"/>
      <c r="C109" s="385"/>
      <c r="D109" s="264"/>
      <c r="E109" s="427"/>
      <c r="F109" s="427"/>
      <c r="G109" s="427"/>
      <c r="H109" s="427"/>
      <c r="I109" s="24"/>
      <c r="J109" s="24"/>
      <c r="K109" s="24"/>
      <c r="L109" s="24"/>
      <c r="M109" s="24"/>
      <c r="N109" s="24"/>
      <c r="O109" s="24"/>
      <c r="P109" s="24"/>
      <c r="Q109" s="79"/>
      <c r="R109" s="83"/>
      <c r="S109" s="84"/>
      <c r="T109" s="84"/>
      <c r="U109" s="84"/>
      <c r="V109" s="84"/>
      <c r="W109" s="84"/>
      <c r="X109" s="84"/>
      <c r="Y109" s="176"/>
      <c r="Z109" s="84"/>
      <c r="AA109" s="84"/>
      <c r="AB109" s="84"/>
      <c r="AC109" s="444"/>
      <c r="AD109"/>
      <c r="AE109"/>
      <c r="AF109"/>
      <c r="AG109"/>
      <c r="AH109" s="137"/>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row>
    <row r="110" spans="1:255" ht="20.149999999999999" customHeight="1" thickBot="1">
      <c r="A110"/>
      <c r="B110" s="384"/>
      <c r="C110" s="385"/>
      <c r="D110" s="264"/>
      <c r="E110" s="265"/>
      <c r="F110" s="446" t="s">
        <v>400</v>
      </c>
      <c r="G110" s="446"/>
      <c r="H110" s="446"/>
      <c r="I110" s="24"/>
      <c r="J110" s="24"/>
      <c r="K110" s="24"/>
      <c r="L110" s="24"/>
      <c r="M110" s="24"/>
      <c r="N110" s="24"/>
      <c r="O110" s="24"/>
      <c r="P110" s="24"/>
      <c r="Q110" s="79"/>
      <c r="R110" s="80" t="s">
        <v>7</v>
      </c>
      <c r="S110" s="87" t="s">
        <v>150</v>
      </c>
      <c r="T110" s="84"/>
      <c r="U110" s="84"/>
      <c r="V110" s="84"/>
      <c r="W110" s="84"/>
      <c r="X110" s="84"/>
      <c r="Y110" s="176"/>
      <c r="Z110" s="84"/>
      <c r="AA110" s="84"/>
      <c r="AB110" s="84"/>
      <c r="AC110" s="444"/>
      <c r="AD110"/>
      <c r="AE110"/>
      <c r="AF110" s="1" t="str">
        <f>+R110</f>
        <v>□</v>
      </c>
      <c r="AG110"/>
      <c r="AH110" s="137" t="s">
        <v>151</v>
      </c>
      <c r="AI110"/>
      <c r="AJ110" s="178"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K110"/>
      <c r="AL110" s="125" t="s">
        <v>152</v>
      </c>
      <c r="AM110" s="89" t="s">
        <v>153</v>
      </c>
      <c r="AN110" s="89" t="s">
        <v>154</v>
      </c>
      <c r="AO110" s="89" t="s">
        <v>155</v>
      </c>
      <c r="AP110" s="89" t="s">
        <v>156</v>
      </c>
      <c r="AQ110" s="89" t="s">
        <v>157</v>
      </c>
      <c r="AR110" s="89" t="s">
        <v>157</v>
      </c>
      <c r="AS110" s="134" t="s">
        <v>29</v>
      </c>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row>
    <row r="111" spans="1:255" ht="20.149999999999999" customHeight="1" thickBot="1">
      <c r="A111"/>
      <c r="B111" s="384"/>
      <c r="C111" s="385"/>
      <c r="D111" s="264"/>
      <c r="E111" s="265"/>
      <c r="F111" s="446"/>
      <c r="G111" s="446"/>
      <c r="H111" s="446"/>
      <c r="I111" s="24"/>
      <c r="J111" s="24"/>
      <c r="K111" s="24"/>
      <c r="L111" s="24"/>
      <c r="M111" s="24"/>
      <c r="N111" s="24"/>
      <c r="O111" s="24"/>
      <c r="P111" s="24"/>
      <c r="Q111" s="79"/>
      <c r="R111" s="80" t="s">
        <v>7</v>
      </c>
      <c r="S111" s="87" t="s">
        <v>158</v>
      </c>
      <c r="T111" s="84"/>
      <c r="U111" s="84"/>
      <c r="V111" s="84"/>
      <c r="W111" s="84"/>
      <c r="X111" s="84"/>
      <c r="Y111" s="84"/>
      <c r="Z111" s="84"/>
      <c r="AA111" s="84"/>
      <c r="AB111" s="84"/>
      <c r="AC111" s="444"/>
      <c r="AD111"/>
      <c r="AE111"/>
      <c r="AF111" s="1" t="str">
        <f>+R111</f>
        <v>□</v>
      </c>
      <c r="AG111"/>
      <c r="AH111"/>
      <c r="AI111"/>
      <c r="AJ111"/>
      <c r="AK111"/>
      <c r="AL111" s="24"/>
      <c r="AM111" s="30" t="s">
        <v>2</v>
      </c>
      <c r="AN111" s="30" t="s">
        <v>159</v>
      </c>
      <c r="AO111" s="30" t="s">
        <v>160</v>
      </c>
      <c r="AP111" s="30" t="s">
        <v>161</v>
      </c>
      <c r="AQ111" s="31" t="s">
        <v>162</v>
      </c>
      <c r="AR111" s="31" t="s">
        <v>30</v>
      </c>
      <c r="AS111" s="179" t="s">
        <v>5</v>
      </c>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row>
    <row r="112" spans="1:255" ht="20.149999999999999" customHeight="1" thickBot="1">
      <c r="A112"/>
      <c r="B112" s="384"/>
      <c r="C112" s="385"/>
      <c r="D112" s="264"/>
      <c r="E112" s="265"/>
      <c r="F112" s="446" t="s">
        <v>401</v>
      </c>
      <c r="G112" s="446"/>
      <c r="H112" s="446"/>
      <c r="I112" s="24"/>
      <c r="J112" s="24"/>
      <c r="K112" s="24"/>
      <c r="L112" s="24"/>
      <c r="M112" s="24"/>
      <c r="N112" s="24"/>
      <c r="O112" s="24"/>
      <c r="P112" s="24"/>
      <c r="Q112" s="79"/>
      <c r="R112" s="80" t="s">
        <v>7</v>
      </c>
      <c r="S112" s="87" t="s">
        <v>163</v>
      </c>
      <c r="T112" s="84"/>
      <c r="U112" s="84"/>
      <c r="V112" s="84"/>
      <c r="W112" s="84"/>
      <c r="X112" s="84"/>
      <c r="Y112" s="84"/>
      <c r="Z112" s="84"/>
      <c r="AA112" s="84"/>
      <c r="AB112" s="84"/>
      <c r="AC112" s="444"/>
      <c r="AD112"/>
      <c r="AE112"/>
      <c r="AF112" s="1" t="str">
        <f>+R112</f>
        <v>□</v>
      </c>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row>
    <row r="113" spans="1:255" ht="20.149999999999999" customHeight="1" thickBot="1">
      <c r="A113"/>
      <c r="B113" s="384"/>
      <c r="C113" s="385"/>
      <c r="D113" s="264"/>
      <c r="E113" s="265"/>
      <c r="F113" s="446"/>
      <c r="G113" s="446"/>
      <c r="H113" s="446"/>
      <c r="I113" s="24"/>
      <c r="J113" s="24"/>
      <c r="K113" s="24"/>
      <c r="L113" s="24"/>
      <c r="M113" s="24"/>
      <c r="N113" s="24"/>
      <c r="O113" s="24"/>
      <c r="P113" s="24"/>
      <c r="Q113" s="79"/>
      <c r="R113" s="80" t="s">
        <v>7</v>
      </c>
      <c r="S113" s="87" t="s">
        <v>164</v>
      </c>
      <c r="T113" s="84"/>
      <c r="U113" s="84"/>
      <c r="V113" s="84"/>
      <c r="W113" s="84"/>
      <c r="X113" s="84"/>
      <c r="Y113" s="84"/>
      <c r="Z113" s="84"/>
      <c r="AA113" s="84"/>
      <c r="AB113" s="84"/>
      <c r="AC113" s="444"/>
      <c r="AD113"/>
      <c r="AE113"/>
      <c r="AF113" s="1" t="str">
        <f>+R113</f>
        <v>□</v>
      </c>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row>
    <row r="114" spans="1:255" ht="20.149999999999999" customHeight="1" thickBot="1">
      <c r="A114"/>
      <c r="B114" s="384"/>
      <c r="C114" s="385"/>
      <c r="D114" s="264"/>
      <c r="E114" s="265"/>
      <c r="F114" s="439" t="s">
        <v>402</v>
      </c>
      <c r="G114" s="439"/>
      <c r="H114" s="439"/>
      <c r="I114" s="24"/>
      <c r="J114" s="24"/>
      <c r="K114" s="24"/>
      <c r="L114" s="24"/>
      <c r="M114" s="24"/>
      <c r="N114" s="24"/>
      <c r="O114" s="24"/>
      <c r="P114" s="24"/>
      <c r="Q114" s="79"/>
      <c r="R114" s="80" t="s">
        <v>7</v>
      </c>
      <c r="S114" s="87" t="s">
        <v>165</v>
      </c>
      <c r="T114" s="84"/>
      <c r="U114" s="84"/>
      <c r="V114" s="84"/>
      <c r="W114" s="84"/>
      <c r="X114" s="84"/>
      <c r="Y114" s="84"/>
      <c r="Z114" s="84"/>
      <c r="AA114" s="84"/>
      <c r="AB114" s="84"/>
      <c r="AC114" s="444"/>
      <c r="AD114"/>
      <c r="AE114"/>
      <c r="AF114" s="1" t="str">
        <f>+R114</f>
        <v>□</v>
      </c>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row>
    <row r="115" spans="1:255" ht="20.149999999999999" customHeight="1" thickBot="1">
      <c r="A115"/>
      <c r="B115" s="384"/>
      <c r="C115" s="385"/>
      <c r="D115" s="264"/>
      <c r="E115" s="265"/>
      <c r="F115" s="439"/>
      <c r="G115" s="439"/>
      <c r="H115" s="439"/>
      <c r="I115" s="163"/>
      <c r="J115" s="163"/>
      <c r="K115" s="163"/>
      <c r="L115" s="163"/>
      <c r="M115" s="163"/>
      <c r="N115" s="163"/>
      <c r="O115" s="163"/>
      <c r="P115" s="163"/>
      <c r="Q115" s="164"/>
      <c r="R115" s="165"/>
      <c r="S115" s="166"/>
      <c r="T115" s="166"/>
      <c r="U115" s="166"/>
      <c r="V115" s="166"/>
      <c r="W115" s="166"/>
      <c r="X115" s="166"/>
      <c r="Y115" s="166"/>
      <c r="Z115" s="166"/>
      <c r="AA115" s="166"/>
      <c r="AB115" s="166"/>
      <c r="AC115" s="444"/>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row>
    <row r="116" spans="1:255" ht="15.65" customHeight="1" thickBot="1">
      <c r="A116"/>
      <c r="B116" s="440" t="s">
        <v>166</v>
      </c>
      <c r="C116" s="441"/>
      <c r="D116" s="442" t="s">
        <v>403</v>
      </c>
      <c r="E116" s="442"/>
      <c r="F116" s="442"/>
      <c r="G116" s="442"/>
      <c r="H116" s="442"/>
      <c r="I116" s="180" t="s">
        <v>7</v>
      </c>
      <c r="J116" s="168" t="s">
        <v>167</v>
      </c>
      <c r="K116" s="168"/>
      <c r="L116" s="168"/>
      <c r="M116" s="168"/>
      <c r="N116" s="168"/>
      <c r="O116" s="168"/>
      <c r="P116" s="168"/>
      <c r="Q116" s="74"/>
      <c r="R116" s="75"/>
      <c r="S116" s="76"/>
      <c r="T116" s="76"/>
      <c r="U116" s="76"/>
      <c r="V116" s="76"/>
      <c r="W116" s="76"/>
      <c r="X116" s="76"/>
      <c r="Y116" s="76"/>
      <c r="Z116" s="76"/>
      <c r="AA116" s="76"/>
      <c r="AB116" s="76"/>
      <c r="AC116" s="381"/>
      <c r="AD116"/>
      <c r="AE116" s="22" t="str">
        <f>+I116</f>
        <v>□</v>
      </c>
      <c r="AF116"/>
      <c r="AG116"/>
      <c r="AH116" s="31" t="str">
        <f>IF(AE116&amp;AE117&amp;AE118="■□□","●適合",IF(AE116&amp;AE117&amp;AE118="□■□","◆未達",IF(AE116&amp;AE117&amp;AE118="□□■","◆未達",IF(AE116&amp;AE117&amp;AE118="□□□","■未答","▼矛盾"))))</f>
        <v>■未答</v>
      </c>
      <c r="AI116" s="88"/>
      <c r="AJ116"/>
      <c r="AK116"/>
      <c r="AL116" s="24" t="s">
        <v>75</v>
      </c>
      <c r="AM116" s="25" t="s">
        <v>76</v>
      </c>
      <c r="AN116" s="25" t="s">
        <v>77</v>
      </c>
      <c r="AO116" s="25" t="s">
        <v>78</v>
      </c>
      <c r="AP116" s="25" t="s">
        <v>79</v>
      </c>
      <c r="AQ116" s="26" t="s">
        <v>29</v>
      </c>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row>
    <row r="117" spans="1:255" ht="15.65" customHeight="1" thickBot="1">
      <c r="A117"/>
      <c r="B117" s="440"/>
      <c r="C117" s="441"/>
      <c r="D117" s="442"/>
      <c r="E117" s="442"/>
      <c r="F117" s="442"/>
      <c r="G117" s="442"/>
      <c r="H117" s="442"/>
      <c r="I117" s="181" t="s">
        <v>7</v>
      </c>
      <c r="J117" s="24" t="s">
        <v>168</v>
      </c>
      <c r="K117" s="125"/>
      <c r="L117" s="125"/>
      <c r="M117" s="125"/>
      <c r="N117" s="125"/>
      <c r="O117" s="125"/>
      <c r="P117" s="125"/>
      <c r="Q117" s="79"/>
      <c r="R117" s="93"/>
      <c r="S117" s="84"/>
      <c r="T117" s="84"/>
      <c r="U117" s="84"/>
      <c r="V117" s="84"/>
      <c r="W117" s="84"/>
      <c r="X117" s="84"/>
      <c r="Y117" s="84"/>
      <c r="Z117" s="84"/>
      <c r="AA117" s="84"/>
      <c r="AB117" s="84"/>
      <c r="AC117" s="381"/>
      <c r="AD117"/>
      <c r="AE117" s="1" t="str">
        <f>+I117</f>
        <v>□</v>
      </c>
      <c r="AF117"/>
      <c r="AG117"/>
      <c r="AH117"/>
      <c r="AI117"/>
      <c r="AJ117"/>
      <c r="AK117"/>
      <c r="AL117" s="24"/>
      <c r="AM117" s="30" t="s">
        <v>3</v>
      </c>
      <c r="AN117" s="30" t="s">
        <v>4</v>
      </c>
      <c r="AO117" s="30" t="s">
        <v>4</v>
      </c>
      <c r="AP117" s="31" t="s">
        <v>30</v>
      </c>
      <c r="AQ117" s="31" t="s">
        <v>5</v>
      </c>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row>
    <row r="118" spans="1:255" ht="15.65" customHeight="1" thickBot="1">
      <c r="A118"/>
      <c r="B118" s="440"/>
      <c r="C118" s="441"/>
      <c r="D118" s="442"/>
      <c r="E118" s="442"/>
      <c r="F118" s="442"/>
      <c r="G118" s="442"/>
      <c r="H118" s="442"/>
      <c r="I118" s="182" t="s">
        <v>7</v>
      </c>
      <c r="J118" s="169" t="s">
        <v>169</v>
      </c>
      <c r="K118" s="119"/>
      <c r="L118" s="119"/>
      <c r="M118" s="119"/>
      <c r="N118" s="119"/>
      <c r="O118" s="119"/>
      <c r="P118" s="119"/>
      <c r="Q118" s="120"/>
      <c r="R118" s="121"/>
      <c r="S118" s="104"/>
      <c r="T118" s="104"/>
      <c r="U118" s="104"/>
      <c r="V118" s="104"/>
      <c r="W118" s="104"/>
      <c r="X118" s="104"/>
      <c r="Y118" s="104"/>
      <c r="Z118" s="104"/>
      <c r="AA118" s="104"/>
      <c r="AB118" s="104"/>
      <c r="AC118" s="381"/>
      <c r="AD118"/>
      <c r="AE118" s="1" t="str">
        <f>+I118</f>
        <v>□</v>
      </c>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row>
    <row r="119" spans="1:255" ht="12.9" customHeight="1" thickBot="1">
      <c r="A119"/>
      <c r="B119" s="440"/>
      <c r="C119" s="441"/>
      <c r="D119" s="265"/>
      <c r="E119" s="266" t="s">
        <v>404</v>
      </c>
      <c r="F119" s="430" t="s">
        <v>405</v>
      </c>
      <c r="G119" s="430"/>
      <c r="H119" s="430"/>
      <c r="I119" s="183"/>
      <c r="J119" s="131"/>
      <c r="K119" s="131"/>
      <c r="L119" s="131"/>
      <c r="M119" s="131"/>
      <c r="N119" s="131"/>
      <c r="O119" s="131"/>
      <c r="P119" s="131"/>
      <c r="Q119" s="97"/>
      <c r="R119" s="123"/>
      <c r="S119" s="112"/>
      <c r="T119" s="112"/>
      <c r="U119" s="112"/>
      <c r="V119" s="112"/>
      <c r="W119" s="112"/>
      <c r="X119" s="112"/>
      <c r="Y119" s="112"/>
      <c r="Z119" s="112"/>
      <c r="AA119" s="112"/>
      <c r="AB119" s="112"/>
      <c r="AC119" s="348"/>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row>
    <row r="120" spans="1:255" ht="12.9" customHeight="1" thickBot="1">
      <c r="A120"/>
      <c r="B120" s="440"/>
      <c r="C120" s="441"/>
      <c r="D120" s="265"/>
      <c r="E120" s="267" t="s">
        <v>170</v>
      </c>
      <c r="F120" s="431" t="s">
        <v>171</v>
      </c>
      <c r="G120" s="431"/>
      <c r="H120" s="431"/>
      <c r="I120" s="184"/>
      <c r="J120" s="125"/>
      <c r="K120" s="125"/>
      <c r="L120" s="125"/>
      <c r="M120" s="125"/>
      <c r="N120" s="125"/>
      <c r="O120" s="125"/>
      <c r="P120" s="125"/>
      <c r="Q120" s="79"/>
      <c r="R120" s="93"/>
      <c r="S120" s="84"/>
      <c r="T120" s="84"/>
      <c r="U120" s="84"/>
      <c r="V120" s="84"/>
      <c r="W120" s="84"/>
      <c r="X120" s="84"/>
      <c r="Y120" s="84"/>
      <c r="Z120" s="84"/>
      <c r="AA120" s="84"/>
      <c r="AB120" s="84"/>
      <c r="AC120" s="348"/>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row>
    <row r="121" spans="1:255" ht="15.65" customHeight="1" thickBot="1">
      <c r="A121"/>
      <c r="B121" s="440"/>
      <c r="C121" s="441"/>
      <c r="D121" s="265"/>
      <c r="E121" s="424" t="s">
        <v>172</v>
      </c>
      <c r="F121" s="423" t="s">
        <v>406</v>
      </c>
      <c r="G121" s="423"/>
      <c r="H121" s="423"/>
      <c r="I121" s="100" t="s">
        <v>7</v>
      </c>
      <c r="J121" s="24" t="s">
        <v>135</v>
      </c>
      <c r="K121" s="24"/>
      <c r="L121" s="24"/>
      <c r="M121" s="78"/>
      <c r="N121" s="78"/>
      <c r="O121" s="24"/>
      <c r="P121" s="24"/>
      <c r="Q121" s="79"/>
      <c r="R121" s="93"/>
      <c r="S121" s="84"/>
      <c r="T121" s="84"/>
      <c r="U121" s="84"/>
      <c r="V121" s="84"/>
      <c r="W121" s="84"/>
      <c r="X121" s="185"/>
      <c r="Y121" s="185"/>
      <c r="Z121" s="186"/>
      <c r="AA121" s="186"/>
      <c r="AB121" s="187" t="s">
        <v>37</v>
      </c>
      <c r="AC121" s="348"/>
      <c r="AD121"/>
      <c r="AE121" s="22" t="str">
        <f t="shared" ref="AE121:AE137" si="0">+I121</f>
        <v>□</v>
      </c>
      <c r="AF121"/>
      <c r="AG121"/>
      <c r="AH121" s="31" t="str">
        <f>IF(AE121&amp;AE122&amp;AE123&amp;AE124="■□□□","◎無し",IF(AE121&amp;AE122&amp;AE123&amp;AE124="□■□□","Ｅ適合",IF(AE121&amp;AE122&amp;AE123&amp;AE124="□□■□","●適合",IF(AE121&amp;AE122&amp;AE123&amp;AE124="□□□■","◆未達",IF(AE121&amp;AE122&amp;AE123&amp;AE124="□□□□","■未答","▼矛盾")))))</f>
        <v>■未答</v>
      </c>
      <c r="AI121" s="88"/>
      <c r="AJ121"/>
      <c r="AK121"/>
      <c r="AL121" s="24" t="s">
        <v>62</v>
      </c>
      <c r="AM121" s="89" t="s">
        <v>101</v>
      </c>
      <c r="AN121" s="89" t="s">
        <v>68</v>
      </c>
      <c r="AO121" s="89" t="s">
        <v>67</v>
      </c>
      <c r="AP121" s="89" t="s">
        <v>66</v>
      </c>
      <c r="AQ121" s="89" t="s">
        <v>69</v>
      </c>
      <c r="AR121" s="134" t="s">
        <v>29</v>
      </c>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row>
    <row r="122" spans="1:255" ht="15.65" customHeight="1" thickBot="1">
      <c r="A122"/>
      <c r="B122" s="440"/>
      <c r="C122" s="441"/>
      <c r="D122" s="265"/>
      <c r="E122" s="424"/>
      <c r="F122" s="423"/>
      <c r="G122" s="423"/>
      <c r="H122" s="423"/>
      <c r="I122" s="100" t="s">
        <v>7</v>
      </c>
      <c r="J122" s="263" t="s">
        <v>136</v>
      </c>
      <c r="K122" s="24"/>
      <c r="L122" s="24"/>
      <c r="M122" s="24"/>
      <c r="N122" s="24"/>
      <c r="O122" s="24"/>
      <c r="P122" s="24"/>
      <c r="Q122" s="79"/>
      <c r="R122" s="426" t="s">
        <v>137</v>
      </c>
      <c r="S122" s="426"/>
      <c r="T122" s="426"/>
      <c r="U122" s="426"/>
      <c r="V122" s="426"/>
      <c r="W122" s="426"/>
      <c r="X122" s="344" t="s">
        <v>173</v>
      </c>
      <c r="Y122" s="344"/>
      <c r="Z122" s="322"/>
      <c r="AA122" s="322"/>
      <c r="AB122" s="84"/>
      <c r="AC122" s="348"/>
      <c r="AD122"/>
      <c r="AE122" s="1" t="str">
        <f t="shared" si="0"/>
        <v>□</v>
      </c>
      <c r="AF122"/>
      <c r="AG122"/>
      <c r="AH122" s="177" t="s">
        <v>174</v>
      </c>
      <c r="AI122"/>
      <c r="AJ122" s="188" t="str">
        <f>IF(Z122=0,"■未答",DEGREES(ATAN(1/Z122)))</f>
        <v>■未答</v>
      </c>
      <c r="AK122"/>
      <c r="AL122" s="24"/>
      <c r="AM122" s="30" t="s">
        <v>2</v>
      </c>
      <c r="AN122" s="30" t="s">
        <v>139</v>
      </c>
      <c r="AO122" s="30" t="s">
        <v>3</v>
      </c>
      <c r="AP122" s="30" t="s">
        <v>4</v>
      </c>
      <c r="AQ122" s="31" t="s">
        <v>30</v>
      </c>
      <c r="AR122" s="31" t="s">
        <v>5</v>
      </c>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row>
    <row r="123" spans="1:255" ht="15.65" customHeight="1" thickBot="1">
      <c r="A123"/>
      <c r="B123" s="440"/>
      <c r="C123" s="441"/>
      <c r="D123" s="265"/>
      <c r="E123" s="424"/>
      <c r="F123" s="423"/>
      <c r="G123" s="423"/>
      <c r="H123" s="423"/>
      <c r="I123" s="100" t="s">
        <v>7</v>
      </c>
      <c r="J123" s="317" t="s">
        <v>140</v>
      </c>
      <c r="K123" s="317"/>
      <c r="L123" s="317"/>
      <c r="M123" s="317"/>
      <c r="N123" s="317"/>
      <c r="O123" s="317"/>
      <c r="P123" s="317"/>
      <c r="Q123" s="317"/>
      <c r="R123" s="318" t="s">
        <v>175</v>
      </c>
      <c r="S123" s="318"/>
      <c r="T123" s="318"/>
      <c r="U123" s="318"/>
      <c r="V123" s="181" t="s">
        <v>7</v>
      </c>
      <c r="W123" s="319" t="s">
        <v>176</v>
      </c>
      <c r="X123" s="319"/>
      <c r="Y123" s="181" t="s">
        <v>7</v>
      </c>
      <c r="Z123" s="320" t="s">
        <v>177</v>
      </c>
      <c r="AA123" s="320"/>
      <c r="AB123" s="126"/>
      <c r="AC123" s="348"/>
      <c r="AD123"/>
      <c r="AE123" s="1" t="str">
        <f t="shared" si="0"/>
        <v>□</v>
      </c>
      <c r="AF123"/>
      <c r="AG123"/>
      <c r="AH123" s="177" t="s">
        <v>109</v>
      </c>
      <c r="AI123"/>
      <c r="AJ123" s="30" t="str">
        <f>IF(AJ122&gt;45,IF(V123&amp;Y123="■□","●適合",IF(V123&amp;Y123="□■","◆未達",IF(V123&amp;Y123="□□","■未答","▼矛盾"))),IF(V123&amp;Y123="■□","◎十分",IF(V123&amp;Y123="□■","●適合",IF(V123&amp;Y123="□□","■未答","▼矛盾"))))</f>
        <v>■未答</v>
      </c>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row>
    <row r="124" spans="1:255" ht="15.65" customHeight="1" thickBot="1">
      <c r="A124"/>
      <c r="B124" s="440"/>
      <c r="C124" s="441"/>
      <c r="D124" s="265"/>
      <c r="E124" s="424"/>
      <c r="F124" s="423"/>
      <c r="G124" s="423"/>
      <c r="H124" s="423"/>
      <c r="I124" s="100" t="s">
        <v>7</v>
      </c>
      <c r="J124" s="317" t="s">
        <v>143</v>
      </c>
      <c r="K124" s="317"/>
      <c r="L124" s="317"/>
      <c r="M124" s="317"/>
      <c r="N124" s="317"/>
      <c r="O124" s="317"/>
      <c r="P124" s="317"/>
      <c r="Q124" s="317"/>
      <c r="R124" s="438" t="s">
        <v>178</v>
      </c>
      <c r="S124" s="438"/>
      <c r="T124" s="438"/>
      <c r="U124" s="438"/>
      <c r="V124" s="438"/>
      <c r="W124" s="438"/>
      <c r="X124" s="103"/>
      <c r="Y124" s="103"/>
      <c r="Z124" s="103"/>
      <c r="AA124" s="104" t="s">
        <v>82</v>
      </c>
      <c r="AB124" s="104"/>
      <c r="AC124" s="348"/>
      <c r="AD124"/>
      <c r="AE124" s="1" t="str">
        <f t="shared" si="0"/>
        <v>□</v>
      </c>
      <c r="AF124"/>
      <c r="AG124"/>
      <c r="AH124" s="177" t="s">
        <v>179</v>
      </c>
      <c r="AI124"/>
      <c r="AJ124" s="178" t="str">
        <f>IF(X124&gt;0,IF(X124&lt;700,"◆低すぎ",IF(X124&gt;900,"◆高すぎ","●適合")),"■未答")</f>
        <v>■未答</v>
      </c>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row>
    <row r="125" spans="1:255" ht="12" customHeight="1" thickBot="1">
      <c r="A125"/>
      <c r="B125" s="440"/>
      <c r="C125" s="441"/>
      <c r="D125" s="265"/>
      <c r="E125" s="424" t="s">
        <v>52</v>
      </c>
      <c r="F125" s="435" t="s">
        <v>328</v>
      </c>
      <c r="G125" s="423"/>
      <c r="H125" s="423"/>
      <c r="I125" s="95" t="s">
        <v>7</v>
      </c>
      <c r="J125" s="332" t="s">
        <v>180</v>
      </c>
      <c r="K125" s="332"/>
      <c r="L125" s="332"/>
      <c r="M125" s="332"/>
      <c r="N125" s="332"/>
      <c r="O125" s="332"/>
      <c r="P125" s="332"/>
      <c r="Q125" s="332"/>
      <c r="R125" s="112"/>
      <c r="S125" s="112"/>
      <c r="T125" s="112"/>
      <c r="U125" s="112"/>
      <c r="V125" s="112"/>
      <c r="W125" s="112"/>
      <c r="X125" s="112"/>
      <c r="Y125" s="112"/>
      <c r="Z125" s="112"/>
      <c r="AA125" s="112"/>
      <c r="AB125" s="112"/>
      <c r="AC125" s="348"/>
      <c r="AD125"/>
      <c r="AE125" s="22" t="str">
        <f t="shared" si="0"/>
        <v>□</v>
      </c>
      <c r="AF125"/>
      <c r="AG125"/>
      <c r="AH125" s="30" t="str">
        <f>IF(AE125&amp;AE126="■□","●適合",IF(AE125&amp;AE126="□■","◆未達",IF(AE125&amp;AE126="□□","■未答","▼矛盾")))</f>
        <v>■未答</v>
      </c>
      <c r="AI125" s="81"/>
      <c r="AJ125"/>
      <c r="AK125"/>
      <c r="AL125" s="24" t="s">
        <v>25</v>
      </c>
      <c r="AM125" s="25" t="s">
        <v>26</v>
      </c>
      <c r="AN125" s="25" t="s">
        <v>27</v>
      </c>
      <c r="AO125" s="25" t="s">
        <v>28</v>
      </c>
      <c r="AP125" s="26" t="s">
        <v>29</v>
      </c>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row>
    <row r="126" spans="1:255" ht="12" customHeight="1" thickBot="1">
      <c r="A126"/>
      <c r="B126" s="440"/>
      <c r="C126" s="441"/>
      <c r="D126" s="265"/>
      <c r="E126" s="424"/>
      <c r="F126" s="423"/>
      <c r="G126" s="423"/>
      <c r="H126" s="423"/>
      <c r="I126" s="102" t="s">
        <v>7</v>
      </c>
      <c r="J126" s="342" t="s">
        <v>181</v>
      </c>
      <c r="K126" s="342"/>
      <c r="L126" s="342"/>
      <c r="M126" s="342"/>
      <c r="N126" s="342"/>
      <c r="O126" s="342"/>
      <c r="P126" s="342"/>
      <c r="Q126" s="342"/>
      <c r="R126" s="104"/>
      <c r="S126" s="104"/>
      <c r="T126" s="104"/>
      <c r="U126" s="104"/>
      <c r="V126" s="104"/>
      <c r="W126" s="104"/>
      <c r="X126" s="104"/>
      <c r="Y126" s="104"/>
      <c r="Z126" s="104"/>
      <c r="AA126" s="104"/>
      <c r="AB126" s="104"/>
      <c r="AC126" s="348"/>
      <c r="AD126"/>
      <c r="AE126" s="1" t="str">
        <f t="shared" si="0"/>
        <v>□</v>
      </c>
      <c r="AF126"/>
      <c r="AG126"/>
      <c r="AH126"/>
      <c r="AI126"/>
      <c r="AJ126"/>
      <c r="AK126"/>
      <c r="AL126"/>
      <c r="AM126" s="30" t="s">
        <v>3</v>
      </c>
      <c r="AN126" s="30" t="s">
        <v>4</v>
      </c>
      <c r="AO126" s="31" t="s">
        <v>30</v>
      </c>
      <c r="AP126" s="31" t="s">
        <v>5</v>
      </c>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row>
    <row r="127" spans="1:255" ht="12" customHeight="1" thickBot="1">
      <c r="A127"/>
      <c r="B127" s="440"/>
      <c r="C127" s="441"/>
      <c r="D127" s="265"/>
      <c r="E127" s="424" t="s">
        <v>53</v>
      </c>
      <c r="F127" s="435" t="s">
        <v>382</v>
      </c>
      <c r="G127" s="423"/>
      <c r="H127" s="423"/>
      <c r="I127" s="95" t="s">
        <v>7</v>
      </c>
      <c r="J127" s="332" t="s">
        <v>182</v>
      </c>
      <c r="K127" s="332"/>
      <c r="L127" s="332"/>
      <c r="M127" s="332"/>
      <c r="N127" s="332"/>
      <c r="O127" s="332"/>
      <c r="P127" s="332"/>
      <c r="Q127" s="332"/>
      <c r="R127" s="112"/>
      <c r="S127" s="112"/>
      <c r="T127" s="112"/>
      <c r="U127" s="112"/>
      <c r="V127" s="112"/>
      <c r="W127" s="112"/>
      <c r="X127" s="112"/>
      <c r="Y127" s="112"/>
      <c r="Z127" s="112"/>
      <c r="AA127" s="112"/>
      <c r="AB127" s="112"/>
      <c r="AC127" s="348"/>
      <c r="AD127"/>
      <c r="AE127" s="22" t="str">
        <f t="shared" si="0"/>
        <v>□</v>
      </c>
      <c r="AF127"/>
      <c r="AG127"/>
      <c r="AH127" s="31" t="str">
        <f>IF(AE127&amp;AE128&amp;AE129="■□□","◎無し",IF(AE127&amp;AE128&amp;AE129="□■□","●適合",IF(AE127&amp;AE128&amp;AE129="□□■","◆未達",IF(AE127&amp;AE128&amp;AE129="□□□","■未答","▼矛盾"))))</f>
        <v>■未答</v>
      </c>
      <c r="AI127" s="88"/>
      <c r="AJ127"/>
      <c r="AK127"/>
      <c r="AL127" s="24" t="s">
        <v>75</v>
      </c>
      <c r="AM127" s="25" t="s">
        <v>76</v>
      </c>
      <c r="AN127" s="25" t="s">
        <v>77</v>
      </c>
      <c r="AO127" s="25" t="s">
        <v>78</v>
      </c>
      <c r="AP127" s="25" t="s">
        <v>79</v>
      </c>
      <c r="AQ127" s="26" t="s">
        <v>29</v>
      </c>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row>
    <row r="128" spans="1:255" ht="12" customHeight="1" thickBot="1">
      <c r="A128"/>
      <c r="B128" s="440"/>
      <c r="C128" s="441"/>
      <c r="D128" s="265"/>
      <c r="E128" s="424"/>
      <c r="F128" s="423"/>
      <c r="G128" s="423"/>
      <c r="H128" s="423"/>
      <c r="I128" s="100" t="s">
        <v>7</v>
      </c>
      <c r="J128" s="317" t="s">
        <v>180</v>
      </c>
      <c r="K128" s="317"/>
      <c r="L128" s="317"/>
      <c r="M128" s="317"/>
      <c r="N128" s="317"/>
      <c r="O128" s="317"/>
      <c r="P128" s="317"/>
      <c r="Q128" s="317"/>
      <c r="R128" s="84"/>
      <c r="S128" s="84"/>
      <c r="T128" s="84"/>
      <c r="U128" s="84"/>
      <c r="V128" s="84"/>
      <c r="W128" s="84"/>
      <c r="X128" s="84"/>
      <c r="Y128" s="84"/>
      <c r="Z128" s="84"/>
      <c r="AA128" s="84"/>
      <c r="AB128" s="84"/>
      <c r="AC128" s="348"/>
      <c r="AD128"/>
      <c r="AE128" s="1" t="str">
        <f t="shared" si="0"/>
        <v>□</v>
      </c>
      <c r="AF128"/>
      <c r="AG128"/>
      <c r="AH128"/>
      <c r="AI128"/>
      <c r="AJ128"/>
      <c r="AK128"/>
      <c r="AL128" s="24"/>
      <c r="AM128" s="30" t="s">
        <v>2</v>
      </c>
      <c r="AN128" s="30" t="s">
        <v>3</v>
      </c>
      <c r="AO128" s="30" t="s">
        <v>4</v>
      </c>
      <c r="AP128" s="31" t="s">
        <v>30</v>
      </c>
      <c r="AQ128" s="31" t="s">
        <v>5</v>
      </c>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row>
    <row r="129" spans="1:255" ht="12" customHeight="1" thickBot="1">
      <c r="A129"/>
      <c r="B129" s="440"/>
      <c r="C129" s="441"/>
      <c r="D129" s="265"/>
      <c r="E129" s="424"/>
      <c r="F129" s="423"/>
      <c r="G129" s="423"/>
      <c r="H129" s="423"/>
      <c r="I129" s="102" t="s">
        <v>7</v>
      </c>
      <c r="J129" s="342" t="s">
        <v>181</v>
      </c>
      <c r="K129" s="342"/>
      <c r="L129" s="342"/>
      <c r="M129" s="342"/>
      <c r="N129" s="342"/>
      <c r="O129" s="342"/>
      <c r="P129" s="342"/>
      <c r="Q129" s="342"/>
      <c r="R129" s="104"/>
      <c r="S129" s="104"/>
      <c r="T129" s="104"/>
      <c r="U129" s="104"/>
      <c r="V129" s="104"/>
      <c r="W129" s="104"/>
      <c r="X129" s="104"/>
      <c r="Y129" s="104"/>
      <c r="Z129" s="104"/>
      <c r="AA129" s="104"/>
      <c r="AB129" s="104"/>
      <c r="AC129" s="348"/>
      <c r="AD129"/>
      <c r="AE129" s="1" t="str">
        <f t="shared" si="0"/>
        <v>□</v>
      </c>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row>
    <row r="130" spans="1:255" ht="26.15" customHeight="1" thickBot="1">
      <c r="A130"/>
      <c r="B130" s="440"/>
      <c r="C130" s="441"/>
      <c r="D130" s="265"/>
      <c r="E130" s="424" t="s">
        <v>183</v>
      </c>
      <c r="F130" s="435" t="s">
        <v>329</v>
      </c>
      <c r="G130" s="423"/>
      <c r="H130" s="423"/>
      <c r="I130" s="100" t="s">
        <v>7</v>
      </c>
      <c r="J130" s="436" t="s">
        <v>331</v>
      </c>
      <c r="K130" s="437"/>
      <c r="L130" s="437"/>
      <c r="M130" s="437"/>
      <c r="N130" s="437"/>
      <c r="O130" s="437"/>
      <c r="P130" s="437"/>
      <c r="Q130" s="437"/>
      <c r="R130" s="123"/>
      <c r="S130" s="112"/>
      <c r="T130" s="112"/>
      <c r="U130" s="112"/>
      <c r="V130" s="112"/>
      <c r="W130" s="112"/>
      <c r="X130" s="112"/>
      <c r="Y130" s="112"/>
      <c r="Z130" s="112"/>
      <c r="AA130" s="112"/>
      <c r="AB130" s="112"/>
      <c r="AC130" s="348"/>
      <c r="AD130"/>
      <c r="AE130" s="22" t="str">
        <f t="shared" si="0"/>
        <v>□</v>
      </c>
      <c r="AF130"/>
      <c r="AG130"/>
      <c r="AH130" s="31" t="str">
        <f>IF(AE130&amp;AE131&amp;AE132&amp;AE133="■□□□","◎無し",IF(AE130&amp;AE131&amp;AE132&amp;AE133="□■□□","●適済",IF(AE130&amp;AE131&amp;AE132&amp;AE133="□□■□","●適合",IF(AE130&amp;AE131&amp;AE132&amp;AE133="□□□■","◆未達",IF(AE130&amp;AE131&amp;AE132&amp;AE133="□□□□","■未答","▼矛盾")))))</f>
        <v>■未答</v>
      </c>
      <c r="AI130" s="88"/>
      <c r="AJ130"/>
      <c r="AK130"/>
      <c r="AL130" s="24" t="s">
        <v>62</v>
      </c>
      <c r="AM130" s="89" t="s">
        <v>101</v>
      </c>
      <c r="AN130" s="89" t="s">
        <v>68</v>
      </c>
      <c r="AO130" s="89" t="s">
        <v>67</v>
      </c>
      <c r="AP130" s="89" t="s">
        <v>66</v>
      </c>
      <c r="AQ130" s="89" t="s">
        <v>69</v>
      </c>
      <c r="AR130" s="134" t="s">
        <v>29</v>
      </c>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row>
    <row r="131" spans="1:255" ht="12" customHeight="1" thickBot="1">
      <c r="A131"/>
      <c r="B131" s="440"/>
      <c r="C131" s="441"/>
      <c r="D131" s="265"/>
      <c r="E131" s="424"/>
      <c r="F131" s="423"/>
      <c r="G131" s="423"/>
      <c r="H131" s="423"/>
      <c r="I131" s="100" t="s">
        <v>7</v>
      </c>
      <c r="J131" s="317" t="s">
        <v>180</v>
      </c>
      <c r="K131" s="317"/>
      <c r="L131" s="317"/>
      <c r="M131" s="317"/>
      <c r="N131" s="317"/>
      <c r="O131" s="317"/>
      <c r="P131" s="317"/>
      <c r="Q131" s="317"/>
      <c r="R131" s="93"/>
      <c r="S131" s="84"/>
      <c r="T131" s="84"/>
      <c r="U131" s="84"/>
      <c r="V131" s="84"/>
      <c r="W131" s="84"/>
      <c r="X131" s="84"/>
      <c r="Y131" s="84"/>
      <c r="Z131" s="84"/>
      <c r="AA131" s="84"/>
      <c r="AB131" s="84"/>
      <c r="AC131" s="348"/>
      <c r="AD131"/>
      <c r="AE131" s="1" t="str">
        <f t="shared" si="0"/>
        <v>□</v>
      </c>
      <c r="AF131"/>
      <c r="AG131"/>
      <c r="AH131"/>
      <c r="AI131"/>
      <c r="AJ131"/>
      <c r="AK131"/>
      <c r="AL131" s="24"/>
      <c r="AM131" s="30" t="s">
        <v>2</v>
      </c>
      <c r="AN131" s="30" t="s">
        <v>184</v>
      </c>
      <c r="AO131" s="30" t="s">
        <v>3</v>
      </c>
      <c r="AP131" s="30" t="s">
        <v>4</v>
      </c>
      <c r="AQ131" s="31" t="s">
        <v>30</v>
      </c>
      <c r="AR131" s="31" t="s">
        <v>5</v>
      </c>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row>
    <row r="132" spans="1:255" ht="12" customHeight="1" thickBot="1">
      <c r="A132"/>
      <c r="B132" s="440"/>
      <c r="C132" s="441"/>
      <c r="D132" s="265"/>
      <c r="E132" s="424"/>
      <c r="F132" s="423"/>
      <c r="G132" s="423"/>
      <c r="H132" s="423"/>
      <c r="I132" s="100" t="s">
        <v>7</v>
      </c>
      <c r="J132" s="317" t="s">
        <v>185</v>
      </c>
      <c r="K132" s="317"/>
      <c r="L132" s="317"/>
      <c r="M132" s="317"/>
      <c r="N132" s="317"/>
      <c r="O132" s="317"/>
      <c r="P132" s="317"/>
      <c r="Q132" s="317"/>
      <c r="R132" s="93"/>
      <c r="S132" s="84"/>
      <c r="T132" s="84"/>
      <c r="U132" s="84"/>
      <c r="V132" s="84"/>
      <c r="W132" s="84"/>
      <c r="X132" s="84"/>
      <c r="Y132" s="84"/>
      <c r="Z132" s="84"/>
      <c r="AA132" s="84"/>
      <c r="AB132" s="84"/>
      <c r="AC132" s="348"/>
      <c r="AD132"/>
      <c r="AE132" s="1" t="str">
        <f t="shared" si="0"/>
        <v>□</v>
      </c>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row>
    <row r="133" spans="1:255" ht="12" customHeight="1" thickBot="1">
      <c r="A133"/>
      <c r="B133" s="440"/>
      <c r="C133" s="441"/>
      <c r="D133" s="265"/>
      <c r="E133" s="424"/>
      <c r="F133" s="423"/>
      <c r="G133" s="423"/>
      <c r="H133" s="423"/>
      <c r="I133" s="102" t="s">
        <v>7</v>
      </c>
      <c r="J133" s="342" t="s">
        <v>181</v>
      </c>
      <c r="K133" s="342"/>
      <c r="L133" s="342"/>
      <c r="M133" s="342"/>
      <c r="N133" s="342"/>
      <c r="O133" s="342"/>
      <c r="P133" s="342"/>
      <c r="Q133" s="342"/>
      <c r="R133" s="121"/>
      <c r="S133" s="104"/>
      <c r="T133" s="104"/>
      <c r="U133" s="104"/>
      <c r="V133" s="104"/>
      <c r="W133" s="104"/>
      <c r="X133" s="104"/>
      <c r="Y133" s="104"/>
      <c r="Z133" s="104"/>
      <c r="AA133" s="104"/>
      <c r="AB133" s="104"/>
      <c r="AC133" s="348"/>
      <c r="AD133"/>
      <c r="AE133" s="1" t="str">
        <f t="shared" si="0"/>
        <v>□</v>
      </c>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row>
    <row r="134" spans="1:255" ht="12" customHeight="1" thickBot="1">
      <c r="A134"/>
      <c r="B134" s="440"/>
      <c r="C134" s="441"/>
      <c r="D134" s="265"/>
      <c r="E134" s="432" t="s">
        <v>186</v>
      </c>
      <c r="F134" s="433" t="s">
        <v>330</v>
      </c>
      <c r="G134" s="434"/>
      <c r="H134" s="434"/>
      <c r="I134" s="95" t="s">
        <v>7</v>
      </c>
      <c r="J134" s="332" t="s">
        <v>187</v>
      </c>
      <c r="K134" s="332"/>
      <c r="L134" s="332"/>
      <c r="M134" s="332"/>
      <c r="N134" s="332"/>
      <c r="O134" s="332"/>
      <c r="P134" s="332"/>
      <c r="Q134" s="332"/>
      <c r="R134" s="123"/>
      <c r="S134" s="112"/>
      <c r="T134" s="112"/>
      <c r="U134" s="112"/>
      <c r="V134" s="112"/>
      <c r="W134" s="112"/>
      <c r="X134" s="112"/>
      <c r="Y134" s="112"/>
      <c r="Z134" s="112"/>
      <c r="AA134" s="112"/>
      <c r="AB134" s="112"/>
      <c r="AC134" s="348"/>
      <c r="AD134"/>
      <c r="AE134" s="22" t="str">
        <f t="shared" si="0"/>
        <v>□</v>
      </c>
      <c r="AF134"/>
      <c r="AG134"/>
      <c r="AH134" s="31" t="str">
        <f>IF(AE134&amp;AE135&amp;AE136&amp;AE137="■□□□","◎無し",IF(AE134&amp;AE135&amp;AE136&amp;AE137="□■□□","●適済",IF(AE134&amp;AE135&amp;AE136&amp;AE137="□□■□","●適合",IF(AE134&amp;AE135&amp;AE136&amp;AE137="□□□■","◆未達",IF(AE134&amp;AE135&amp;AE136&amp;AE137="□□□□","■未答","▼矛盾")))))</f>
        <v>■未答</v>
      </c>
      <c r="AI134" s="88"/>
      <c r="AJ134"/>
      <c r="AK134"/>
      <c r="AL134" s="24" t="s">
        <v>62</v>
      </c>
      <c r="AM134" s="89" t="s">
        <v>101</v>
      </c>
      <c r="AN134" s="89" t="s">
        <v>68</v>
      </c>
      <c r="AO134" s="89" t="s">
        <v>67</v>
      </c>
      <c r="AP134" s="89" t="s">
        <v>66</v>
      </c>
      <c r="AQ134" s="89" t="s">
        <v>69</v>
      </c>
      <c r="AR134" s="134" t="s">
        <v>29</v>
      </c>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row>
    <row r="135" spans="1:255" ht="12" customHeight="1" thickBot="1">
      <c r="A135"/>
      <c r="B135" s="440"/>
      <c r="C135" s="441"/>
      <c r="D135" s="265"/>
      <c r="E135" s="432"/>
      <c r="F135" s="434"/>
      <c r="G135" s="434"/>
      <c r="H135" s="434"/>
      <c r="I135" s="100" t="s">
        <v>7</v>
      </c>
      <c r="J135" s="317" t="s">
        <v>180</v>
      </c>
      <c r="K135" s="317"/>
      <c r="L135" s="317"/>
      <c r="M135" s="317"/>
      <c r="N135" s="317"/>
      <c r="O135" s="317"/>
      <c r="P135" s="317"/>
      <c r="Q135" s="317"/>
      <c r="R135" s="93"/>
      <c r="S135" s="84"/>
      <c r="T135" s="84"/>
      <c r="U135" s="84"/>
      <c r="V135" s="84"/>
      <c r="W135" s="84"/>
      <c r="X135" s="84"/>
      <c r="Y135" s="84"/>
      <c r="Z135" s="84"/>
      <c r="AA135" s="84"/>
      <c r="AB135" s="84"/>
      <c r="AC135" s="348"/>
      <c r="AD135"/>
      <c r="AE135" s="1" t="str">
        <f t="shared" si="0"/>
        <v>□</v>
      </c>
      <c r="AF135"/>
      <c r="AG135"/>
      <c r="AH135"/>
      <c r="AI135"/>
      <c r="AJ135"/>
      <c r="AK135"/>
      <c r="AL135" s="24"/>
      <c r="AM135" s="30" t="s">
        <v>2</v>
      </c>
      <c r="AN135" s="30" t="s">
        <v>184</v>
      </c>
      <c r="AO135" s="30" t="s">
        <v>3</v>
      </c>
      <c r="AP135" s="30" t="s">
        <v>4</v>
      </c>
      <c r="AQ135" s="31" t="s">
        <v>30</v>
      </c>
      <c r="AR135" s="31" t="s">
        <v>5</v>
      </c>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row>
    <row r="136" spans="1:255" ht="12" customHeight="1" thickBot="1">
      <c r="A136"/>
      <c r="B136" s="440"/>
      <c r="C136" s="441"/>
      <c r="D136" s="265"/>
      <c r="E136" s="432"/>
      <c r="F136" s="434"/>
      <c r="G136" s="434"/>
      <c r="H136" s="434"/>
      <c r="I136" s="100" t="s">
        <v>7</v>
      </c>
      <c r="J136" s="317" t="s">
        <v>185</v>
      </c>
      <c r="K136" s="317"/>
      <c r="L136" s="317"/>
      <c r="M136" s="317"/>
      <c r="N136" s="317"/>
      <c r="O136" s="317"/>
      <c r="P136" s="317"/>
      <c r="Q136" s="317"/>
      <c r="R136" s="93"/>
      <c r="S136" s="84"/>
      <c r="T136" s="84"/>
      <c r="U136" s="84"/>
      <c r="V136" s="84"/>
      <c r="W136" s="84"/>
      <c r="X136" s="84"/>
      <c r="Y136" s="84"/>
      <c r="Z136" s="84"/>
      <c r="AA136" s="84"/>
      <c r="AB136" s="84"/>
      <c r="AC136" s="348"/>
      <c r="AD136"/>
      <c r="AE136" s="1" t="str">
        <f t="shared" si="0"/>
        <v>□</v>
      </c>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row>
    <row r="137" spans="1:255" ht="12" customHeight="1" thickBot="1">
      <c r="A137"/>
      <c r="B137" s="440"/>
      <c r="C137" s="441"/>
      <c r="D137" s="265"/>
      <c r="E137" s="432"/>
      <c r="F137" s="434"/>
      <c r="G137" s="434"/>
      <c r="H137" s="434"/>
      <c r="I137" s="102" t="s">
        <v>7</v>
      </c>
      <c r="J137" s="342" t="s">
        <v>181</v>
      </c>
      <c r="K137" s="342"/>
      <c r="L137" s="342"/>
      <c r="M137" s="342"/>
      <c r="N137" s="342"/>
      <c r="O137" s="342"/>
      <c r="P137" s="342"/>
      <c r="Q137" s="342"/>
      <c r="R137" s="121"/>
      <c r="S137" s="104"/>
      <c r="T137" s="104"/>
      <c r="U137" s="104"/>
      <c r="V137" s="104"/>
      <c r="W137" s="104"/>
      <c r="X137" s="104"/>
      <c r="Y137" s="104"/>
      <c r="Z137" s="104"/>
      <c r="AA137" s="104"/>
      <c r="AB137" s="104"/>
      <c r="AC137" s="348"/>
      <c r="AD137"/>
      <c r="AE137" s="1" t="str">
        <f t="shared" si="0"/>
        <v>□</v>
      </c>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row>
    <row r="138" spans="1:255" ht="3.75" customHeight="1" thickBot="1">
      <c r="A138"/>
      <c r="B138" s="440"/>
      <c r="C138" s="441"/>
      <c r="D138" s="427" t="s">
        <v>407</v>
      </c>
      <c r="E138" s="427"/>
      <c r="F138" s="427"/>
      <c r="G138" s="427"/>
      <c r="H138" s="427"/>
      <c r="I138" s="130"/>
      <c r="J138" s="189"/>
      <c r="K138" s="189"/>
      <c r="L138" s="189"/>
      <c r="M138" s="189"/>
      <c r="N138" s="189"/>
      <c r="O138" s="189"/>
      <c r="P138" s="189"/>
      <c r="Q138" s="190"/>
      <c r="R138" s="123"/>
      <c r="S138" s="112"/>
      <c r="T138" s="112"/>
      <c r="U138" s="112"/>
      <c r="V138" s="112"/>
      <c r="W138" s="112"/>
      <c r="X138" s="112"/>
      <c r="Y138" s="112"/>
      <c r="Z138" s="112"/>
      <c r="AA138" s="112"/>
      <c r="AB138" s="112"/>
      <c r="AC138" s="34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row>
    <row r="139" spans="1:255" ht="16.25" customHeight="1" thickBot="1">
      <c r="A139"/>
      <c r="B139" s="440"/>
      <c r="C139" s="441"/>
      <c r="D139" s="427"/>
      <c r="E139" s="427"/>
      <c r="F139" s="427"/>
      <c r="G139" s="427"/>
      <c r="H139" s="427"/>
      <c r="I139" s="191" t="s">
        <v>7</v>
      </c>
      <c r="J139" s="192" t="s">
        <v>167</v>
      </c>
      <c r="K139" s="192"/>
      <c r="L139" s="192"/>
      <c r="M139" s="192"/>
      <c r="N139" s="192"/>
      <c r="O139" s="193"/>
      <c r="P139" s="193"/>
      <c r="Q139" s="194"/>
      <c r="R139" s="195"/>
      <c r="S139" s="428"/>
      <c r="T139" s="428"/>
      <c r="U139" s="428"/>
      <c r="V139" s="428"/>
      <c r="W139" s="428"/>
      <c r="X139" s="428"/>
      <c r="Y139" s="428"/>
      <c r="Z139" s="428"/>
      <c r="AA139" s="428"/>
      <c r="AB139" s="428"/>
      <c r="AC139" s="348"/>
      <c r="AD139"/>
      <c r="AE139" s="22" t="str">
        <f>+I139</f>
        <v>□</v>
      </c>
      <c r="AF139"/>
      <c r="AG139"/>
      <c r="AH139" s="31" t="str">
        <f>IF(AE139&amp;AE140&amp;AE141="■□□","●適合",IF(AE139&amp;AE140&amp;AE141="□■□","◆未達",IF(AE139&amp;AE140&amp;AE141="□□■","◆未達",IF(AE139&amp;AE140&amp;AE141="□□□","■未答","▼矛盾"))))</f>
        <v>■未答</v>
      </c>
      <c r="AI139" s="88"/>
      <c r="AJ139"/>
      <c r="AK139"/>
      <c r="AL139" s="24" t="s">
        <v>75</v>
      </c>
      <c r="AM139" s="25" t="s">
        <v>76</v>
      </c>
      <c r="AN139" s="25" t="s">
        <v>77</v>
      </c>
      <c r="AO139" s="25" t="s">
        <v>78</v>
      </c>
      <c r="AP139" s="25" t="s">
        <v>79</v>
      </c>
      <c r="AQ139" s="26" t="s">
        <v>29</v>
      </c>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row>
    <row r="140" spans="1:255" ht="16.25" customHeight="1" thickBot="1">
      <c r="A140"/>
      <c r="B140" s="440"/>
      <c r="C140" s="441"/>
      <c r="D140" s="427"/>
      <c r="E140" s="427"/>
      <c r="F140" s="427"/>
      <c r="G140" s="427"/>
      <c r="H140" s="427"/>
      <c r="I140" s="191" t="s">
        <v>7</v>
      </c>
      <c r="J140" s="192" t="s">
        <v>168</v>
      </c>
      <c r="K140" s="192"/>
      <c r="L140" s="192"/>
      <c r="M140" s="192"/>
      <c r="N140" s="192"/>
      <c r="O140" s="193"/>
      <c r="P140" s="193"/>
      <c r="Q140" s="194"/>
      <c r="R140" s="195"/>
      <c r="S140" s="428"/>
      <c r="T140" s="428"/>
      <c r="U140" s="428"/>
      <c r="V140" s="428"/>
      <c r="W140" s="428"/>
      <c r="X140" s="428"/>
      <c r="Y140" s="428"/>
      <c r="Z140" s="428"/>
      <c r="AA140" s="428"/>
      <c r="AB140" s="428"/>
      <c r="AC140" s="348"/>
      <c r="AD140"/>
      <c r="AE140" s="1" t="str">
        <f>+I140</f>
        <v>□</v>
      </c>
      <c r="AF140"/>
      <c r="AG140"/>
      <c r="AH140"/>
      <c r="AI140"/>
      <c r="AJ140"/>
      <c r="AK140"/>
      <c r="AL140" s="24"/>
      <c r="AM140" s="30" t="s">
        <v>3</v>
      </c>
      <c r="AN140" s="30" t="s">
        <v>4</v>
      </c>
      <c r="AO140" s="30" t="s">
        <v>4</v>
      </c>
      <c r="AP140" s="31" t="s">
        <v>30</v>
      </c>
      <c r="AQ140" s="31" t="s">
        <v>5</v>
      </c>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row>
    <row r="141" spans="1:255" ht="16.25" customHeight="1" thickBot="1">
      <c r="A141"/>
      <c r="B141" s="440"/>
      <c r="C141" s="441"/>
      <c r="D141" s="427"/>
      <c r="E141" s="427"/>
      <c r="F141" s="427"/>
      <c r="G141" s="427"/>
      <c r="H141" s="427"/>
      <c r="I141" s="191" t="s">
        <v>7</v>
      </c>
      <c r="J141" s="192" t="s">
        <v>169</v>
      </c>
      <c r="K141" s="192"/>
      <c r="L141" s="192"/>
      <c r="M141" s="192"/>
      <c r="N141" s="192"/>
      <c r="O141" s="193"/>
      <c r="P141" s="193"/>
      <c r="Q141" s="194"/>
      <c r="R141" s="195"/>
      <c r="S141" s="428"/>
      <c r="T141" s="428"/>
      <c r="U141" s="428"/>
      <c r="V141" s="428"/>
      <c r="W141" s="428"/>
      <c r="X141" s="428"/>
      <c r="Y141" s="428"/>
      <c r="Z141" s="428"/>
      <c r="AA141" s="428"/>
      <c r="AB141" s="428"/>
      <c r="AC141" s="348"/>
      <c r="AD141"/>
      <c r="AE141" s="1" t="str">
        <f>+I141</f>
        <v>□</v>
      </c>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row>
    <row r="142" spans="1:255" ht="6.75" customHeight="1" thickBot="1">
      <c r="A142"/>
      <c r="B142" s="440"/>
      <c r="C142" s="441"/>
      <c r="D142" s="427"/>
      <c r="E142" s="427"/>
      <c r="F142" s="427"/>
      <c r="G142" s="427"/>
      <c r="H142" s="427"/>
      <c r="I142" s="78"/>
      <c r="J142" s="24"/>
      <c r="K142" s="24"/>
      <c r="L142" s="24"/>
      <c r="M142" s="24"/>
      <c r="N142" s="24"/>
      <c r="O142" s="24"/>
      <c r="P142" s="24"/>
      <c r="Q142" s="79"/>
      <c r="R142" s="83"/>
      <c r="S142" s="126"/>
      <c r="T142" s="126"/>
      <c r="U142" s="126"/>
      <c r="V142" s="126"/>
      <c r="W142" s="126"/>
      <c r="X142" s="126"/>
      <c r="Y142" s="126"/>
      <c r="Z142" s="126"/>
      <c r="AA142" s="126"/>
      <c r="AB142" s="126"/>
      <c r="AC142" s="348"/>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row>
    <row r="143" spans="1:255" ht="12.9" customHeight="1" thickBot="1">
      <c r="B143" s="440"/>
      <c r="C143" s="441"/>
      <c r="D143" s="429"/>
      <c r="E143" s="266" t="s">
        <v>404</v>
      </c>
      <c r="F143" s="430" t="s">
        <v>408</v>
      </c>
      <c r="G143" s="430"/>
      <c r="H143" s="430"/>
      <c r="I143" s="183"/>
      <c r="J143" s="96"/>
      <c r="K143" s="96"/>
      <c r="L143" s="96"/>
      <c r="M143" s="96"/>
      <c r="N143" s="96"/>
      <c r="O143" s="96"/>
      <c r="P143" s="96"/>
      <c r="Q143" s="97"/>
      <c r="R143" s="123"/>
      <c r="S143" s="112"/>
      <c r="T143" s="112"/>
      <c r="U143" s="112"/>
      <c r="V143" s="112"/>
      <c r="W143" s="112"/>
      <c r="X143" s="112"/>
      <c r="Y143" s="112"/>
      <c r="Z143" s="112"/>
      <c r="AA143" s="112"/>
      <c r="AB143" s="112"/>
      <c r="AC143" s="348"/>
    </row>
    <row r="144" spans="1:255" ht="12.9" customHeight="1" thickBot="1">
      <c r="A144"/>
      <c r="B144" s="440"/>
      <c r="C144" s="441"/>
      <c r="D144" s="429"/>
      <c r="E144" s="267" t="s">
        <v>170</v>
      </c>
      <c r="F144" s="431" t="s">
        <v>171</v>
      </c>
      <c r="G144" s="431"/>
      <c r="H144" s="431"/>
      <c r="I144" s="184"/>
      <c r="J144" s="125"/>
      <c r="K144" s="125"/>
      <c r="L144" s="125"/>
      <c r="M144" s="125"/>
      <c r="N144" s="125"/>
      <c r="O144" s="125"/>
      <c r="P144" s="125"/>
      <c r="Q144" s="79"/>
      <c r="R144" s="93"/>
      <c r="S144" s="84"/>
      <c r="T144" s="84"/>
      <c r="U144" s="84"/>
      <c r="V144" s="84"/>
      <c r="W144" s="84"/>
      <c r="X144" s="84"/>
      <c r="Y144" s="84"/>
      <c r="Z144" s="84"/>
      <c r="AA144" s="84"/>
      <c r="AB144" s="84"/>
      <c r="AC144" s="348"/>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row>
    <row r="145" spans="1:255" ht="15.65" customHeight="1" thickBot="1">
      <c r="B145" s="440"/>
      <c r="C145" s="441"/>
      <c r="D145" s="429"/>
      <c r="E145" s="424" t="s">
        <v>188</v>
      </c>
      <c r="F145" s="423" t="s">
        <v>409</v>
      </c>
      <c r="G145" s="423"/>
      <c r="H145" s="423"/>
      <c r="I145" s="196" t="s">
        <v>415</v>
      </c>
      <c r="J145" s="192" t="s">
        <v>189</v>
      </c>
      <c r="K145" s="24"/>
      <c r="L145" s="24"/>
      <c r="M145" s="24"/>
      <c r="N145" s="24"/>
      <c r="O145" s="24"/>
      <c r="P145" s="24"/>
      <c r="Q145" s="79"/>
      <c r="R145" s="196" t="s">
        <v>7</v>
      </c>
      <c r="S145" s="192" t="s">
        <v>190</v>
      </c>
      <c r="T145" s="197"/>
      <c r="U145" s="197"/>
      <c r="V145" s="197"/>
      <c r="W145" s="197"/>
      <c r="X145" s="197"/>
      <c r="Y145" s="197"/>
      <c r="Z145" s="197"/>
      <c r="AA145" s="197"/>
      <c r="AB145" s="84"/>
      <c r="AC145" s="348"/>
      <c r="AE145" s="1" t="str">
        <f>I145</f>
        <v>□</v>
      </c>
      <c r="AF145" s="1" t="str">
        <f>R145</f>
        <v>□</v>
      </c>
      <c r="AH145" s="31" t="str">
        <f>IF(AE145&amp;AE148&amp;AE149="■□□","◎無し",IF(AE145&amp;AE148&amp;AE149="□■□","●適合",IF(AE145&amp;AE148&amp;AE149="□□■","◆未達",IF(AE145&amp;AE148&amp;AE149="□□□","■未答","▼矛盾"))))</f>
        <v>■未答</v>
      </c>
      <c r="AI145" s="88"/>
      <c r="AJ145" s="25" t="str">
        <f>IF(AF145&amp;AF146&amp;AF147="■□□","◎無し",IF(AF145&amp;AF146&amp;AF147="□■□","●適合",IF(AF145&amp;AF146&amp;AF147="□□■","●適合",IF(AF145&amp;AF146&amp;AF147="□■■","●適合",IF(AF145&amp;AF146&amp;AF147="□□□","■未答","▼矛盾")))))</f>
        <v>■未答</v>
      </c>
      <c r="AL145" s="24" t="s">
        <v>75</v>
      </c>
      <c r="AM145" s="25" t="s">
        <v>76</v>
      </c>
      <c r="AN145" s="25" t="s">
        <v>77</v>
      </c>
      <c r="AO145" s="25" t="s">
        <v>78</v>
      </c>
      <c r="AP145" s="25" t="s">
        <v>79</v>
      </c>
      <c r="AQ145" s="26" t="s">
        <v>29</v>
      </c>
      <c r="AR145" s="198"/>
    </row>
    <row r="146" spans="1:255" ht="15.65" customHeight="1" thickBot="1">
      <c r="B146" s="440"/>
      <c r="C146" s="441"/>
      <c r="D146" s="429"/>
      <c r="E146" s="424"/>
      <c r="F146" s="423"/>
      <c r="G146" s="423"/>
      <c r="H146" s="423"/>
      <c r="I146" s="199"/>
      <c r="J146" s="193"/>
      <c r="K146" s="24"/>
      <c r="L146" s="24"/>
      <c r="M146" s="24"/>
      <c r="N146" s="24"/>
      <c r="O146" s="24"/>
      <c r="P146" s="24"/>
      <c r="Q146" s="79"/>
      <c r="R146" s="196" t="s">
        <v>7</v>
      </c>
      <c r="S146" s="192" t="s">
        <v>191</v>
      </c>
      <c r="T146" s="197"/>
      <c r="U146" s="197"/>
      <c r="V146" s="197"/>
      <c r="W146" s="197"/>
      <c r="X146" s="197"/>
      <c r="Y146" s="197"/>
      <c r="Z146" s="197"/>
      <c r="AA146" s="197"/>
      <c r="AB146" s="84"/>
      <c r="AC146" s="348"/>
      <c r="AD146"/>
      <c r="AE146"/>
      <c r="AF146" s="1" t="str">
        <f>R146</f>
        <v>□</v>
      </c>
      <c r="AG146"/>
      <c r="AH146" s="200"/>
      <c r="AI146" s="88"/>
      <c r="AL146" s="24"/>
      <c r="AM146" s="30" t="s">
        <v>2</v>
      </c>
      <c r="AN146" s="30" t="s">
        <v>3</v>
      </c>
      <c r="AO146" s="30" t="s">
        <v>4</v>
      </c>
      <c r="AP146" s="31" t="s">
        <v>30</v>
      </c>
      <c r="AQ146" s="31" t="s">
        <v>5</v>
      </c>
      <c r="AR146" s="201"/>
      <c r="AS146"/>
      <c r="AT146"/>
      <c r="AU146"/>
      <c r="AV146"/>
      <c r="AW146"/>
      <c r="AX146"/>
      <c r="AY146"/>
      <c r="AZ146"/>
      <c r="BA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row>
    <row r="147" spans="1:255" ht="15.65" customHeight="1" thickBot="1">
      <c r="B147" s="440"/>
      <c r="C147" s="441"/>
      <c r="D147" s="429"/>
      <c r="E147" s="424"/>
      <c r="F147" s="423"/>
      <c r="G147" s="423"/>
      <c r="H147" s="423"/>
      <c r="I147" s="199"/>
      <c r="J147" s="193"/>
      <c r="K147" s="24"/>
      <c r="L147" s="24"/>
      <c r="M147" s="24"/>
      <c r="N147" s="24"/>
      <c r="O147" s="24"/>
      <c r="P147" s="24"/>
      <c r="Q147" s="79"/>
      <c r="R147" s="196" t="s">
        <v>7</v>
      </c>
      <c r="S147" s="192" t="s">
        <v>192</v>
      </c>
      <c r="T147" s="197"/>
      <c r="U147" s="197"/>
      <c r="V147" s="197"/>
      <c r="W147" s="197"/>
      <c r="X147" s="197"/>
      <c r="Y147" s="197"/>
      <c r="Z147" s="197"/>
      <c r="AA147" s="197"/>
      <c r="AB147" s="84"/>
      <c r="AC147" s="348"/>
      <c r="AD147"/>
      <c r="AE147"/>
      <c r="AF147" s="1" t="str">
        <f>R147</f>
        <v>□</v>
      </c>
      <c r="AG147"/>
      <c r="AH147" s="200"/>
      <c r="AI147" s="88"/>
      <c r="AL147" s="24" t="s">
        <v>75</v>
      </c>
      <c r="AM147" s="25" t="s">
        <v>76</v>
      </c>
      <c r="AN147" s="25" t="s">
        <v>77</v>
      </c>
      <c r="AO147" s="25" t="s">
        <v>78</v>
      </c>
      <c r="AP147" s="25" t="s">
        <v>193</v>
      </c>
      <c r="AQ147" s="25" t="s">
        <v>79</v>
      </c>
      <c r="AR147" s="26" t="s">
        <v>29</v>
      </c>
      <c r="AS147"/>
      <c r="AT147"/>
      <c r="AU147"/>
      <c r="AV147"/>
      <c r="AW147"/>
      <c r="AX147"/>
      <c r="AY147"/>
      <c r="AZ147"/>
      <c r="BA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row>
    <row r="148" spans="1:255" ht="15.65" customHeight="1" thickBot="1">
      <c r="A148"/>
      <c r="B148" s="440"/>
      <c r="C148" s="441"/>
      <c r="D148" s="429"/>
      <c r="E148" s="424"/>
      <c r="F148" s="423"/>
      <c r="G148" s="423"/>
      <c r="H148" s="423"/>
      <c r="I148" s="78"/>
      <c r="J148" s="125"/>
      <c r="K148" s="125"/>
      <c r="L148" s="125"/>
      <c r="M148" s="125"/>
      <c r="N148" s="125"/>
      <c r="O148" s="125"/>
      <c r="P148" s="125"/>
      <c r="Q148" s="79"/>
      <c r="R148" s="425" t="s">
        <v>37</v>
      </c>
      <c r="S148" s="425"/>
      <c r="T148" s="425"/>
      <c r="U148" s="425"/>
      <c r="V148" s="425"/>
      <c r="W148" s="425"/>
      <c r="X148" s="425"/>
      <c r="Y148" s="425"/>
      <c r="Z148" s="425"/>
      <c r="AA148" s="425"/>
      <c r="AB148" s="425"/>
      <c r="AC148" s="348"/>
      <c r="AD148"/>
      <c r="AE148" s="1" t="str">
        <f>+I149</f>
        <v>□</v>
      </c>
      <c r="AF148"/>
      <c r="AG148"/>
      <c r="AH148"/>
      <c r="AI148"/>
      <c r="AJ148"/>
      <c r="AK148"/>
      <c r="AL148" s="24"/>
      <c r="AM148" s="30" t="s">
        <v>2</v>
      </c>
      <c r="AN148" s="30" t="s">
        <v>3</v>
      </c>
      <c r="AO148" s="30" t="s">
        <v>3</v>
      </c>
      <c r="AP148" s="30" t="s">
        <v>3</v>
      </c>
      <c r="AQ148" s="31" t="s">
        <v>30</v>
      </c>
      <c r="AR148" s="31" t="s">
        <v>5</v>
      </c>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row>
    <row r="149" spans="1:255" ht="15.65" customHeight="1" thickBot="1">
      <c r="A149"/>
      <c r="B149" s="440"/>
      <c r="C149" s="441"/>
      <c r="D149" s="429"/>
      <c r="E149" s="424"/>
      <c r="F149" s="423"/>
      <c r="G149" s="423"/>
      <c r="H149" s="423"/>
      <c r="I149" s="100" t="s">
        <v>7</v>
      </c>
      <c r="J149" s="24" t="s">
        <v>126</v>
      </c>
      <c r="K149" s="24"/>
      <c r="L149" s="24"/>
      <c r="M149" s="24"/>
      <c r="N149" s="24"/>
      <c r="O149" s="24"/>
      <c r="P149" s="24"/>
      <c r="Q149" s="79"/>
      <c r="R149" s="426" t="s">
        <v>194</v>
      </c>
      <c r="S149" s="426"/>
      <c r="T149" s="426"/>
      <c r="U149" s="426"/>
      <c r="V149" s="426"/>
      <c r="W149" s="426"/>
      <c r="X149" s="426"/>
      <c r="Y149" s="322"/>
      <c r="Z149" s="322"/>
      <c r="AA149" s="84" t="s">
        <v>82</v>
      </c>
      <c r="AB149" s="84"/>
      <c r="AC149" s="348"/>
      <c r="AD149"/>
      <c r="AE149" s="1" t="str">
        <f>+I150</f>
        <v>□</v>
      </c>
      <c r="AF149"/>
      <c r="AG149"/>
      <c r="AH149" s="137" t="s">
        <v>195</v>
      </c>
      <c r="AI149"/>
      <c r="AJ149" s="178" t="str">
        <f>IF(Y149&gt;0,IF(Y149&lt;300,"③床1100",IF(Y149&lt;650,"②腰800",IF(Y149&gt;=1100,"基準なし","①床1100"))),"■未答")</f>
        <v>■未答</v>
      </c>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row>
    <row r="150" spans="1:255" ht="20.149999999999999" customHeight="1" thickBot="1">
      <c r="A150"/>
      <c r="B150" s="440"/>
      <c r="C150" s="441"/>
      <c r="D150" s="429"/>
      <c r="E150" s="424"/>
      <c r="F150" s="423" t="s">
        <v>410</v>
      </c>
      <c r="G150" s="423"/>
      <c r="H150" s="423"/>
      <c r="I150" s="100" t="s">
        <v>7</v>
      </c>
      <c r="J150" s="24" t="s">
        <v>196</v>
      </c>
      <c r="K150" s="24"/>
      <c r="L150" s="24"/>
      <c r="M150" s="24"/>
      <c r="N150" s="24"/>
      <c r="O150" s="24"/>
      <c r="P150" s="24"/>
      <c r="Q150" s="79"/>
      <c r="R150" s="426" t="s">
        <v>197</v>
      </c>
      <c r="S150" s="426"/>
      <c r="T150" s="426"/>
      <c r="U150" s="426"/>
      <c r="V150" s="426"/>
      <c r="W150" s="426"/>
      <c r="X150" s="426"/>
      <c r="Y150" s="322"/>
      <c r="Z150" s="322"/>
      <c r="AA150" s="84" t="s">
        <v>82</v>
      </c>
      <c r="AB150" s="84"/>
      <c r="AC150" s="348"/>
      <c r="AD150"/>
      <c r="AE150"/>
      <c r="AF150"/>
      <c r="AG150"/>
      <c r="AH150" s="137" t="s">
        <v>198</v>
      </c>
      <c r="AI150"/>
      <c r="AJ150" s="31" t="str">
        <f>IF(Y150&gt;0,IF(Y149&lt;300,"◎不問",IF(Y149&lt;650,IF(Y150&lt;800,"◆未達","●適合"),IF(Y149&gt;=1100,"基準なし","◎不問"))),"■未答")</f>
        <v>■未答</v>
      </c>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row>
    <row r="151" spans="1:255" ht="20.149999999999999" customHeight="1" thickBot="1">
      <c r="A151"/>
      <c r="B151" s="440"/>
      <c r="C151" s="441"/>
      <c r="D151" s="429"/>
      <c r="E151" s="424"/>
      <c r="F151" s="423"/>
      <c r="G151" s="423"/>
      <c r="H151" s="423"/>
      <c r="I151" s="184"/>
      <c r="J151" s="125"/>
      <c r="K151" s="125"/>
      <c r="L151" s="125"/>
      <c r="M151" s="125"/>
      <c r="N151" s="125"/>
      <c r="O151" s="125"/>
      <c r="P151" s="125"/>
      <c r="Q151" s="79"/>
      <c r="R151" s="426" t="s">
        <v>199</v>
      </c>
      <c r="S151" s="426"/>
      <c r="T151" s="426"/>
      <c r="U151" s="426"/>
      <c r="V151" s="426"/>
      <c r="W151" s="426"/>
      <c r="X151" s="426"/>
      <c r="Y151" s="322"/>
      <c r="Z151" s="322"/>
      <c r="AA151" s="84" t="s">
        <v>82</v>
      </c>
      <c r="AB151" s="84"/>
      <c r="AC151" s="348"/>
      <c r="AD151"/>
      <c r="AE151"/>
      <c r="AF151"/>
      <c r="AG151"/>
      <c r="AH151" s="137" t="s">
        <v>200</v>
      </c>
      <c r="AI151"/>
      <c r="AJ151" s="31" t="str">
        <f>IF(Y149&gt;0,IF(Y149&gt;=300,IF(Y149&lt;650,"◎不問",IF(Y149&lt;1100,IF(Y151&lt;1100,"◆未達","●適合"),"基準なし")),IF(Y151&lt;1100,"◆未達","●適合")),"■未答")</f>
        <v>■未答</v>
      </c>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row>
    <row r="152" spans="1:255" ht="20.149999999999999" customHeight="1" thickBot="1">
      <c r="A152"/>
      <c r="B152" s="440"/>
      <c r="C152" s="441"/>
      <c r="D152" s="429"/>
      <c r="E152" s="424"/>
      <c r="F152" s="423" t="s">
        <v>411</v>
      </c>
      <c r="G152" s="423"/>
      <c r="H152" s="423"/>
      <c r="I152" s="82"/>
      <c r="J152" s="125"/>
      <c r="K152" s="125"/>
      <c r="L152" s="125"/>
      <c r="M152" s="125"/>
      <c r="N152" s="125"/>
      <c r="O152" s="125"/>
      <c r="P152" s="125"/>
      <c r="Q152" s="79"/>
      <c r="R152" s="93"/>
      <c r="S152" s="84"/>
      <c r="T152" s="84"/>
      <c r="U152" s="84"/>
      <c r="V152" s="84"/>
      <c r="W152" s="84"/>
      <c r="X152" s="84"/>
      <c r="Y152" s="393"/>
      <c r="Z152" s="393"/>
      <c r="AA152" s="84"/>
      <c r="AB152" s="84"/>
      <c r="AC152" s="348"/>
      <c r="AD152"/>
      <c r="AE152"/>
      <c r="AF152"/>
      <c r="AG152"/>
      <c r="AH152" s="137" t="s">
        <v>201</v>
      </c>
      <c r="AI152"/>
      <c r="AJ152" s="31" t="str">
        <f>IF(Y149&gt;0,IF(Y151&gt;0,IF(Y149+Y150-Y151=0,"●相互OK","▼矛盾"),"■まだ片方"),"■未答")</f>
        <v>■未答</v>
      </c>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row>
    <row r="153" spans="1:255" ht="20.149999999999999" customHeight="1" thickBot="1">
      <c r="A153"/>
      <c r="B153" s="440"/>
      <c r="C153" s="441"/>
      <c r="D153" s="429"/>
      <c r="E153" s="424"/>
      <c r="F153" s="423"/>
      <c r="G153" s="423"/>
      <c r="H153" s="423"/>
      <c r="I153" s="202"/>
      <c r="J153" s="119"/>
      <c r="K153" s="119"/>
      <c r="L153" s="119"/>
      <c r="M153" s="119"/>
      <c r="N153" s="119"/>
      <c r="O153" s="119"/>
      <c r="P153" s="119"/>
      <c r="Q153" s="120"/>
      <c r="R153" s="104"/>
      <c r="S153" s="104"/>
      <c r="T153" s="104"/>
      <c r="U153" s="104"/>
      <c r="V153" s="104"/>
      <c r="W153" s="104"/>
      <c r="X153" s="104"/>
      <c r="Y153" s="104"/>
      <c r="Z153" s="104"/>
      <c r="AA153" s="104"/>
      <c r="AB153" s="104"/>
      <c r="AC153" s="348"/>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row>
    <row r="154" spans="1:255" ht="15.65" customHeight="1" thickBot="1">
      <c r="B154" s="440"/>
      <c r="C154" s="441"/>
      <c r="D154" s="429"/>
      <c r="E154" s="424" t="s">
        <v>202</v>
      </c>
      <c r="F154" s="423" t="s">
        <v>412</v>
      </c>
      <c r="G154" s="423"/>
      <c r="H154" s="423"/>
      <c r="I154" s="196" t="s">
        <v>7</v>
      </c>
      <c r="J154" s="192" t="s">
        <v>189</v>
      </c>
      <c r="K154" s="203"/>
      <c r="L154" s="203"/>
      <c r="M154" s="203"/>
      <c r="N154" s="24"/>
      <c r="O154" s="24"/>
      <c r="P154" s="24"/>
      <c r="Q154" s="79"/>
      <c r="R154" s="196" t="s">
        <v>7</v>
      </c>
      <c r="S154" s="192" t="s">
        <v>203</v>
      </c>
      <c r="T154" s="197"/>
      <c r="U154" s="197"/>
      <c r="V154" s="84"/>
      <c r="W154" s="84"/>
      <c r="X154" s="84"/>
      <c r="Y154" s="84"/>
      <c r="Z154" s="84"/>
      <c r="AA154" s="84"/>
      <c r="AB154" s="84"/>
      <c r="AC154" s="348"/>
      <c r="AD154" s="204"/>
      <c r="AE154" s="1" t="str">
        <f>I154</f>
        <v>□</v>
      </c>
      <c r="AF154" s="1" t="str">
        <f>R154</f>
        <v>□</v>
      </c>
      <c r="AG154" s="204"/>
      <c r="AH154" s="31" t="str">
        <f>IF(AE154&amp;AE157&amp;AE158="■□□","◎無し",IF(AE154&amp;AE157&amp;AE158="□■□","●適合",IF(AE154&amp;AE157&amp;AE158="□□■","◆未達",IF(AE154&amp;AE157&amp;AE158="□□□","■未答","▼矛盾"))))</f>
        <v>■未答</v>
      </c>
      <c r="AI154" s="88"/>
      <c r="AJ154" s="25" t="str">
        <f>IF(AF154&amp;AF155&amp;AF156="■□□","◎無し",IF(AF154&amp;AF155&amp;AF156="□■□","●適合",IF(AF154&amp;AF155&amp;AF156="□□■","●適合",IF(AF154&amp;AF155&amp;AF156="□■■","●適合",IF(AF154&amp;AF155&amp;AF156="□□□","■未答","▼矛盾")))))</f>
        <v>■未答</v>
      </c>
      <c r="AL154" s="24" t="s">
        <v>75</v>
      </c>
      <c r="AM154" s="25" t="s">
        <v>76</v>
      </c>
      <c r="AN154" s="25" t="s">
        <v>77</v>
      </c>
      <c r="AO154" s="25" t="s">
        <v>78</v>
      </c>
      <c r="AP154" s="25" t="s">
        <v>79</v>
      </c>
      <c r="AQ154" s="26" t="s">
        <v>29</v>
      </c>
    </row>
    <row r="155" spans="1:255" ht="15.65" customHeight="1" thickBot="1">
      <c r="B155" s="440"/>
      <c r="C155" s="441"/>
      <c r="D155" s="429"/>
      <c r="E155" s="424"/>
      <c r="F155" s="423"/>
      <c r="G155" s="423"/>
      <c r="H155" s="423"/>
      <c r="I155" s="199"/>
      <c r="J155" s="193"/>
      <c r="K155" s="24"/>
      <c r="L155" s="24"/>
      <c r="M155" s="24"/>
      <c r="N155" s="24"/>
      <c r="O155" s="24"/>
      <c r="P155" s="24"/>
      <c r="Q155" s="79"/>
      <c r="R155" s="196" t="s">
        <v>7</v>
      </c>
      <c r="S155" s="192" t="s">
        <v>191</v>
      </c>
      <c r="T155" s="197"/>
      <c r="U155" s="197"/>
      <c r="V155" s="84"/>
      <c r="W155" s="84"/>
      <c r="X155" s="84"/>
      <c r="Y155" s="84"/>
      <c r="Z155" s="84"/>
      <c r="AA155" s="84"/>
      <c r="AB155" s="84"/>
      <c r="AC155" s="348"/>
      <c r="AD155" s="204"/>
      <c r="AE155"/>
      <c r="AF155" s="1" t="str">
        <f>R155</f>
        <v>□</v>
      </c>
      <c r="AG155" s="204"/>
      <c r="AH155" s="88"/>
      <c r="AI155" s="88"/>
      <c r="AL155" s="24"/>
      <c r="AM155" s="30" t="s">
        <v>2</v>
      </c>
      <c r="AN155" s="30" t="s">
        <v>3</v>
      </c>
      <c r="AO155" s="30" t="s">
        <v>4</v>
      </c>
      <c r="AP155" s="31" t="s">
        <v>30</v>
      </c>
      <c r="AQ155" s="31" t="s">
        <v>5</v>
      </c>
      <c r="AR155"/>
      <c r="AS155"/>
      <c r="AT155"/>
      <c r="AU155"/>
      <c r="AV155"/>
      <c r="AW155"/>
      <c r="AX155"/>
      <c r="AY155"/>
      <c r="AZ155"/>
      <c r="BA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row>
    <row r="156" spans="1:255" ht="15.65" customHeight="1" thickBot="1">
      <c r="B156" s="440"/>
      <c r="C156" s="441"/>
      <c r="D156" s="429"/>
      <c r="E156" s="424"/>
      <c r="F156" s="423"/>
      <c r="G156" s="423"/>
      <c r="H156" s="423"/>
      <c r="I156" s="199"/>
      <c r="J156" s="193"/>
      <c r="K156" s="24"/>
      <c r="L156" s="24"/>
      <c r="M156" s="24"/>
      <c r="N156" s="24"/>
      <c r="O156" s="24"/>
      <c r="P156" s="24"/>
      <c r="Q156" s="79"/>
      <c r="R156" s="196" t="s">
        <v>7</v>
      </c>
      <c r="S156" s="192" t="s">
        <v>192</v>
      </c>
      <c r="T156" s="197"/>
      <c r="U156" s="197"/>
      <c r="V156" s="84"/>
      <c r="W156" s="84"/>
      <c r="X156" s="84"/>
      <c r="Y156" s="84"/>
      <c r="Z156" s="84"/>
      <c r="AA156" s="84"/>
      <c r="AB156" s="84"/>
      <c r="AC156" s="348"/>
      <c r="AD156" s="204"/>
      <c r="AE156"/>
      <c r="AF156" s="1" t="str">
        <f>R156</f>
        <v>□</v>
      </c>
      <c r="AG156" s="204"/>
      <c r="AH156" s="88"/>
      <c r="AI156" s="88"/>
      <c r="AL156" s="24" t="s">
        <v>75</v>
      </c>
      <c r="AM156" s="25" t="s">
        <v>76</v>
      </c>
      <c r="AN156" s="25" t="s">
        <v>77</v>
      </c>
      <c r="AO156" s="25" t="s">
        <v>78</v>
      </c>
      <c r="AP156" s="25" t="s">
        <v>193</v>
      </c>
      <c r="AQ156" s="25" t="s">
        <v>79</v>
      </c>
      <c r="AR156" s="26" t="s">
        <v>29</v>
      </c>
      <c r="AS156"/>
      <c r="AT156"/>
      <c r="AU156"/>
      <c r="AV156"/>
      <c r="AW156"/>
      <c r="AX156"/>
      <c r="AY156"/>
      <c r="AZ156"/>
      <c r="BA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row>
    <row r="157" spans="1:255" ht="15.65" customHeight="1" thickBot="1">
      <c r="A157"/>
      <c r="B157" s="440"/>
      <c r="C157" s="441"/>
      <c r="D157" s="429"/>
      <c r="E157" s="424"/>
      <c r="F157" s="423"/>
      <c r="G157" s="423"/>
      <c r="H157" s="423"/>
      <c r="I157" s="78"/>
      <c r="J157" s="125"/>
      <c r="K157" s="125"/>
      <c r="L157" s="125"/>
      <c r="M157" s="125"/>
      <c r="N157" s="125"/>
      <c r="O157" s="125"/>
      <c r="P157" s="125"/>
      <c r="Q157" s="79"/>
      <c r="R157" s="425" t="s">
        <v>37</v>
      </c>
      <c r="S157" s="425"/>
      <c r="T157" s="425"/>
      <c r="U157" s="425"/>
      <c r="V157" s="425"/>
      <c r="W157" s="425"/>
      <c r="X157" s="425"/>
      <c r="Y157" s="425"/>
      <c r="Z157" s="425"/>
      <c r="AA157" s="425"/>
      <c r="AB157" s="425"/>
      <c r="AC157" s="348"/>
      <c r="AD157" s="204"/>
      <c r="AE157" s="1" t="str">
        <f>I158</f>
        <v>□</v>
      </c>
      <c r="AF157" s="204"/>
      <c r="AG157" s="204"/>
      <c r="AH157"/>
      <c r="AI157"/>
      <c r="AJ157"/>
      <c r="AK157"/>
      <c r="AL157" s="24"/>
      <c r="AM157" s="30" t="s">
        <v>2</v>
      </c>
      <c r="AN157" s="30" t="s">
        <v>3</v>
      </c>
      <c r="AO157" s="30" t="s">
        <v>3</v>
      </c>
      <c r="AP157" s="30" t="s">
        <v>3</v>
      </c>
      <c r="AQ157" s="31" t="s">
        <v>30</v>
      </c>
      <c r="AR157" s="31" t="s">
        <v>5</v>
      </c>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row>
    <row r="158" spans="1:255" ht="15.65" customHeight="1" thickBot="1">
      <c r="A158"/>
      <c r="B158" s="440"/>
      <c r="C158" s="441"/>
      <c r="D158" s="429"/>
      <c r="E158" s="424"/>
      <c r="F158" s="423"/>
      <c r="G158" s="423"/>
      <c r="H158" s="423"/>
      <c r="I158" s="100" t="s">
        <v>7</v>
      </c>
      <c r="J158" s="24" t="s">
        <v>126</v>
      </c>
      <c r="K158" s="24"/>
      <c r="L158" s="24"/>
      <c r="M158" s="24"/>
      <c r="N158" s="24"/>
      <c r="O158" s="24"/>
      <c r="P158" s="24"/>
      <c r="Q158" s="79"/>
      <c r="R158" s="426" t="s">
        <v>204</v>
      </c>
      <c r="S158" s="426"/>
      <c r="T158" s="426"/>
      <c r="U158" s="426"/>
      <c r="V158" s="426"/>
      <c r="W158" s="426"/>
      <c r="X158" s="426"/>
      <c r="Y158" s="322"/>
      <c r="Z158" s="322"/>
      <c r="AA158" s="84" t="s">
        <v>82</v>
      </c>
      <c r="AB158" s="84"/>
      <c r="AC158" s="348"/>
      <c r="AD158" s="204"/>
      <c r="AE158" s="1" t="str">
        <f>I159</f>
        <v>□</v>
      </c>
      <c r="AF158" s="204"/>
      <c r="AG158" s="204"/>
      <c r="AH158" s="137" t="s">
        <v>205</v>
      </c>
      <c r="AI158"/>
      <c r="AJ158" s="178" t="str">
        <f>IF(Y158&gt;0,IF(Y158&lt;300,"③床1100",IF(Y158&lt;650,"②腰800",IF(Y158&gt;=800,"基準なし","①床から"))),"■未答")</f>
        <v>■未答</v>
      </c>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row>
    <row r="159" spans="1:255" ht="20.149999999999999" customHeight="1" thickBot="1">
      <c r="A159"/>
      <c r="B159" s="440"/>
      <c r="C159" s="441"/>
      <c r="D159" s="429"/>
      <c r="E159" s="424"/>
      <c r="F159" s="423" t="s">
        <v>413</v>
      </c>
      <c r="G159" s="423"/>
      <c r="H159" s="423"/>
      <c r="I159" s="100" t="s">
        <v>7</v>
      </c>
      <c r="J159" s="24" t="s">
        <v>196</v>
      </c>
      <c r="K159" s="24"/>
      <c r="L159" s="24"/>
      <c r="M159" s="24"/>
      <c r="N159" s="24"/>
      <c r="O159" s="24"/>
      <c r="P159" s="24"/>
      <c r="Q159" s="79"/>
      <c r="R159" s="426" t="s">
        <v>206</v>
      </c>
      <c r="S159" s="426"/>
      <c r="T159" s="426"/>
      <c r="U159" s="426"/>
      <c r="V159" s="426"/>
      <c r="W159" s="426"/>
      <c r="X159" s="426"/>
      <c r="Y159" s="322"/>
      <c r="Z159" s="322"/>
      <c r="AA159" s="84" t="s">
        <v>82</v>
      </c>
      <c r="AB159" s="84"/>
      <c r="AC159" s="348"/>
      <c r="AD159" s="204"/>
      <c r="AE159" s="204"/>
      <c r="AF159" s="204"/>
      <c r="AG159" s="204"/>
      <c r="AH159" s="137" t="s">
        <v>207</v>
      </c>
      <c r="AI159"/>
      <c r="AJ159" s="31" t="str">
        <f>IF(Y159&gt;0,IF(Y158&lt;300,"◎不問",IF(Y158&lt;650,IF(Y159&lt;800,"◆未達","●適合"),IF(Y158&gt;=800,"基準なし","◎不問"))),"■未答")</f>
        <v>■未答</v>
      </c>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row>
    <row r="160" spans="1:255" ht="20.149999999999999" customHeight="1" thickBot="1">
      <c r="A160"/>
      <c r="B160" s="440"/>
      <c r="C160" s="441"/>
      <c r="D160" s="429"/>
      <c r="E160" s="424"/>
      <c r="F160" s="423"/>
      <c r="G160" s="423"/>
      <c r="H160" s="423"/>
      <c r="I160" s="184"/>
      <c r="J160" s="125"/>
      <c r="K160" s="125"/>
      <c r="L160" s="125"/>
      <c r="M160" s="125"/>
      <c r="N160" s="125"/>
      <c r="O160" s="125"/>
      <c r="P160" s="125"/>
      <c r="Q160" s="79"/>
      <c r="R160" s="422" t="s">
        <v>208</v>
      </c>
      <c r="S160" s="422"/>
      <c r="T160" s="422"/>
      <c r="U160" s="422"/>
      <c r="V160" s="422"/>
      <c r="W160" s="422"/>
      <c r="X160" s="422"/>
      <c r="Y160" s="322"/>
      <c r="Z160" s="322"/>
      <c r="AA160" s="84" t="s">
        <v>82</v>
      </c>
      <c r="AB160" s="84"/>
      <c r="AC160" s="348"/>
      <c r="AD160" s="204"/>
      <c r="AE160" s="204"/>
      <c r="AF160" s="204"/>
      <c r="AG160" s="204"/>
      <c r="AH160" s="137" t="s">
        <v>209</v>
      </c>
      <c r="AI160"/>
      <c r="AJ160" s="31" t="str">
        <f>IF(Y158&gt;0,IF(Y158&gt;=300,IF(Y158&lt;650,"◎不問",IF(Y158&lt;800,IF(Y160&lt;800,"◆未達","●適合"),"基準なし")),IF(Y160&lt;1100,"◆未達","●適合")),"■未答")</f>
        <v>■未答</v>
      </c>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row>
    <row r="161" spans="1:255" ht="20.149999999999999" customHeight="1" thickBot="1">
      <c r="A161"/>
      <c r="B161" s="440"/>
      <c r="C161" s="441"/>
      <c r="D161" s="429"/>
      <c r="E161" s="424"/>
      <c r="F161" s="423" t="s">
        <v>414</v>
      </c>
      <c r="G161" s="423"/>
      <c r="H161" s="423"/>
      <c r="I161" s="82"/>
      <c r="J161" s="125"/>
      <c r="K161" s="125"/>
      <c r="L161" s="125"/>
      <c r="M161" s="125"/>
      <c r="N161" s="125"/>
      <c r="O161" s="125"/>
      <c r="P161" s="125"/>
      <c r="Q161" s="79"/>
      <c r="R161" s="422" t="s">
        <v>210</v>
      </c>
      <c r="S161" s="422"/>
      <c r="T161" s="422"/>
      <c r="U161" s="422"/>
      <c r="V161" s="422"/>
      <c r="W161" s="422"/>
      <c r="X161" s="422"/>
      <c r="Y161" s="322"/>
      <c r="Z161" s="322"/>
      <c r="AA161" s="84" t="s">
        <v>82</v>
      </c>
      <c r="AB161" s="84"/>
      <c r="AC161" s="348"/>
      <c r="AD161" s="204"/>
      <c r="AE161" s="204"/>
      <c r="AF161" s="204"/>
      <c r="AG161" s="204"/>
      <c r="AH161" s="137" t="s">
        <v>209</v>
      </c>
      <c r="AI161"/>
      <c r="AJ161" s="31" t="str">
        <f>IF(Y158&gt;0,IF(Y158&gt;=300,IF(Y158&lt;650,"◎不問",IF(Y158&lt;800,IF(Y161&lt;1100,"◆未達","●適合"),"基準なし")),IF(Y161&lt;1100,"◆未達","●適合")),"■未答")</f>
        <v>■未答</v>
      </c>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row>
    <row r="162" spans="1:255" ht="20.149999999999999" customHeight="1">
      <c r="A162"/>
      <c r="B162" s="440"/>
      <c r="C162" s="441"/>
      <c r="D162" s="429"/>
      <c r="E162" s="424"/>
      <c r="F162" s="423"/>
      <c r="G162" s="423"/>
      <c r="H162" s="423"/>
      <c r="I162" s="202"/>
      <c r="J162" s="119"/>
      <c r="K162" s="119"/>
      <c r="L162" s="119"/>
      <c r="M162" s="119"/>
      <c r="N162" s="119"/>
      <c r="O162" s="119"/>
      <c r="P162" s="119"/>
      <c r="Q162" s="120"/>
      <c r="R162" s="104"/>
      <c r="S162" s="104"/>
      <c r="T162" s="104"/>
      <c r="U162" s="104"/>
      <c r="V162" s="104"/>
      <c r="W162" s="104"/>
      <c r="X162" s="104"/>
      <c r="Y162" s="104"/>
      <c r="Z162" s="104"/>
      <c r="AA162" s="104"/>
      <c r="AB162" s="104"/>
      <c r="AC162" s="348"/>
      <c r="AD162" s="204"/>
      <c r="AE162" s="204"/>
      <c r="AF162" s="204"/>
      <c r="AG162" s="204"/>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row>
    <row r="163" spans="1:255" ht="24" customHeight="1" thickBot="1">
      <c r="B163" s="415" t="s">
        <v>211</v>
      </c>
      <c r="C163" s="416"/>
      <c r="D163" s="417"/>
      <c r="E163" s="418" t="s">
        <v>212</v>
      </c>
      <c r="F163" s="419" t="s">
        <v>383</v>
      </c>
      <c r="G163" s="420"/>
      <c r="H163" s="420"/>
      <c r="I163" s="196" t="s">
        <v>7</v>
      </c>
      <c r="J163" s="192" t="s">
        <v>189</v>
      </c>
      <c r="K163" s="203"/>
      <c r="L163" s="203"/>
      <c r="M163" s="203"/>
      <c r="N163" s="24"/>
      <c r="O163" s="24"/>
      <c r="P163" s="24"/>
      <c r="Q163" s="79"/>
      <c r="R163" s="196" t="s">
        <v>7</v>
      </c>
      <c r="S163" s="192" t="s">
        <v>213</v>
      </c>
      <c r="T163" s="197"/>
      <c r="U163" s="84"/>
      <c r="V163" s="84"/>
      <c r="W163" s="84"/>
      <c r="X163" s="84"/>
      <c r="Y163" s="84"/>
      <c r="Z163" s="84"/>
      <c r="AA163" s="84"/>
      <c r="AB163" s="84"/>
      <c r="AC163" s="348"/>
      <c r="AE163" s="1" t="str">
        <f>I163</f>
        <v>□</v>
      </c>
      <c r="AF163" s="1" t="str">
        <f>R163</f>
        <v>□</v>
      </c>
      <c r="AH163" s="31" t="str">
        <f>IF(AE163&amp;AE166&amp;AE167="■□□","◎無し",IF(AE163&amp;AE166&amp;AE167="□■□","●適合",IF(AE163&amp;AE166&amp;AE167="□□■","◆未達",IF(AE163&amp;AE166&amp;AE167="□□□","■未答","▼矛盾"))))</f>
        <v>■未答</v>
      </c>
      <c r="AI163" s="88"/>
      <c r="AJ163" s="25" t="str">
        <f>IF(AF163&amp;AF164&amp;AF165="■□□","◎無し",IF(AF163&amp;AF164&amp;AF165="□■□","●適合",IF(AF163&amp;AF164&amp;AF165="□□■","●適合",IF(AF163&amp;AF164&amp;AF165="□■■","●適合",IF(AF163&amp;AF164&amp;AF165="□□□","■未答","▼矛盾")))))</f>
        <v>■未答</v>
      </c>
      <c r="AL163" s="24" t="s">
        <v>75</v>
      </c>
      <c r="AM163" s="25" t="s">
        <v>76</v>
      </c>
      <c r="AN163" s="25" t="s">
        <v>77</v>
      </c>
      <c r="AO163" s="25" t="s">
        <v>78</v>
      </c>
      <c r="AP163" s="25" t="s">
        <v>79</v>
      </c>
      <c r="AQ163" s="26" t="s">
        <v>29</v>
      </c>
    </row>
    <row r="164" spans="1:255" ht="24" customHeight="1" thickBot="1">
      <c r="B164" s="415"/>
      <c r="C164" s="416"/>
      <c r="D164" s="417"/>
      <c r="E164" s="417"/>
      <c r="F164" s="420"/>
      <c r="G164" s="420"/>
      <c r="H164" s="420"/>
      <c r="I164" s="199"/>
      <c r="J164" s="193"/>
      <c r="K164" s="24"/>
      <c r="L164" s="24"/>
      <c r="M164" s="24"/>
      <c r="N164" s="24"/>
      <c r="O164" s="24"/>
      <c r="P164" s="24"/>
      <c r="Q164" s="79"/>
      <c r="R164" s="196" t="s">
        <v>7</v>
      </c>
      <c r="S164" s="192" t="s">
        <v>191</v>
      </c>
      <c r="T164" s="197"/>
      <c r="U164" s="84"/>
      <c r="V164" s="84"/>
      <c r="W164" s="84"/>
      <c r="X164" s="84"/>
      <c r="Y164" s="84"/>
      <c r="Z164" s="84"/>
      <c r="AA164" s="84"/>
      <c r="AB164" s="84"/>
      <c r="AC164" s="348"/>
      <c r="AD164"/>
      <c r="AE164"/>
      <c r="AF164" s="1" t="str">
        <f>R164</f>
        <v>□</v>
      </c>
      <c r="AG164"/>
      <c r="AH164" s="88"/>
      <c r="AI164" s="88"/>
      <c r="AL164" s="24"/>
      <c r="AM164" s="30" t="s">
        <v>2</v>
      </c>
      <c r="AN164" s="30" t="s">
        <v>3</v>
      </c>
      <c r="AO164" s="30" t="s">
        <v>4</v>
      </c>
      <c r="AP164" s="31" t="s">
        <v>30</v>
      </c>
      <c r="AQ164" s="31" t="s">
        <v>5</v>
      </c>
      <c r="AR164"/>
      <c r="AS164"/>
      <c r="AT164"/>
      <c r="AU164"/>
      <c r="AV164"/>
      <c r="AW164"/>
      <c r="AX164"/>
      <c r="AY164"/>
      <c r="AZ164"/>
      <c r="BA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row>
    <row r="165" spans="1:255" ht="24" customHeight="1" thickBot="1">
      <c r="B165" s="415"/>
      <c r="C165" s="416"/>
      <c r="D165" s="417"/>
      <c r="E165" s="417"/>
      <c r="F165" s="420"/>
      <c r="G165" s="420"/>
      <c r="H165" s="420"/>
      <c r="I165" s="199"/>
      <c r="J165" s="193"/>
      <c r="K165" s="24"/>
      <c r="L165" s="24"/>
      <c r="M165" s="24"/>
      <c r="N165" s="24"/>
      <c r="O165" s="24"/>
      <c r="P165" s="24"/>
      <c r="Q165" s="79"/>
      <c r="R165" s="196" t="s">
        <v>7</v>
      </c>
      <c r="S165" s="192" t="s">
        <v>192</v>
      </c>
      <c r="T165" s="197"/>
      <c r="U165" s="84"/>
      <c r="V165" s="84"/>
      <c r="W165" s="84"/>
      <c r="X165" s="84"/>
      <c r="Y165" s="84"/>
      <c r="Z165" s="84"/>
      <c r="AA165" s="84"/>
      <c r="AB165" s="84"/>
      <c r="AC165" s="348"/>
      <c r="AD165"/>
      <c r="AE165"/>
      <c r="AF165" s="1" t="str">
        <f>R165</f>
        <v>□</v>
      </c>
      <c r="AG165"/>
      <c r="AH165" s="88"/>
      <c r="AI165" s="88"/>
      <c r="AL165" s="24" t="s">
        <v>75</v>
      </c>
      <c r="AM165" s="25" t="s">
        <v>76</v>
      </c>
      <c r="AN165" s="25" t="s">
        <v>77</v>
      </c>
      <c r="AO165" s="25" t="s">
        <v>78</v>
      </c>
      <c r="AP165" s="25" t="s">
        <v>193</v>
      </c>
      <c r="AQ165" s="25" t="s">
        <v>79</v>
      </c>
      <c r="AR165" s="26" t="s">
        <v>29</v>
      </c>
      <c r="AS165"/>
      <c r="AT165"/>
      <c r="AU165"/>
      <c r="AV165"/>
      <c r="AW165"/>
      <c r="AX165"/>
      <c r="AY165"/>
      <c r="AZ165"/>
      <c r="BA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row>
    <row r="166" spans="1:255" ht="24" customHeight="1" thickBot="1">
      <c r="A166"/>
      <c r="B166" s="415"/>
      <c r="C166" s="416"/>
      <c r="D166" s="417"/>
      <c r="E166" s="417"/>
      <c r="F166" s="420"/>
      <c r="G166" s="420"/>
      <c r="H166" s="420"/>
      <c r="I166" s="78"/>
      <c r="J166" s="125"/>
      <c r="K166" s="125"/>
      <c r="L166" s="125"/>
      <c r="M166" s="125"/>
      <c r="N166" s="125"/>
      <c r="O166" s="125"/>
      <c r="P166" s="125"/>
      <c r="Q166" s="79"/>
      <c r="R166" s="421" t="s">
        <v>37</v>
      </c>
      <c r="S166" s="421"/>
      <c r="T166" s="421"/>
      <c r="U166" s="421"/>
      <c r="V166" s="421"/>
      <c r="W166" s="421"/>
      <c r="X166" s="421"/>
      <c r="Y166" s="421"/>
      <c r="Z166" s="421"/>
      <c r="AA166" s="421"/>
      <c r="AB166" s="421"/>
      <c r="AC166" s="348"/>
      <c r="AD166"/>
      <c r="AE166" s="1" t="str">
        <f>I167</f>
        <v>□</v>
      </c>
      <c r="AF166"/>
      <c r="AG166"/>
      <c r="AH166"/>
      <c r="AI166"/>
      <c r="AJ166"/>
      <c r="AK166"/>
      <c r="AL166" s="24"/>
      <c r="AM166" s="30" t="s">
        <v>2</v>
      </c>
      <c r="AN166" s="30" t="s">
        <v>3</v>
      </c>
      <c r="AO166" s="30" t="s">
        <v>3</v>
      </c>
      <c r="AP166" s="30" t="s">
        <v>3</v>
      </c>
      <c r="AQ166" s="31" t="s">
        <v>30</v>
      </c>
      <c r="AR166" s="31" t="s">
        <v>5</v>
      </c>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row>
    <row r="167" spans="1:255" ht="24" customHeight="1" thickBot="1">
      <c r="A167"/>
      <c r="B167" s="415"/>
      <c r="C167" s="416"/>
      <c r="D167" s="417"/>
      <c r="E167" s="417"/>
      <c r="F167" s="420"/>
      <c r="G167" s="420"/>
      <c r="H167" s="420"/>
      <c r="I167" s="100" t="s">
        <v>7</v>
      </c>
      <c r="J167" s="24" t="s">
        <v>126</v>
      </c>
      <c r="K167" s="24"/>
      <c r="L167" s="24"/>
      <c r="M167" s="24"/>
      <c r="N167" s="24"/>
      <c r="O167" s="24"/>
      <c r="P167" s="24"/>
      <c r="Q167" s="79"/>
      <c r="R167" s="321" t="s">
        <v>194</v>
      </c>
      <c r="S167" s="321"/>
      <c r="T167" s="321"/>
      <c r="U167" s="321"/>
      <c r="V167" s="321"/>
      <c r="W167" s="321"/>
      <c r="X167" s="321"/>
      <c r="Y167" s="322"/>
      <c r="Z167" s="322"/>
      <c r="AA167" s="84" t="s">
        <v>82</v>
      </c>
      <c r="AB167" s="84"/>
      <c r="AC167" s="348"/>
      <c r="AD167"/>
      <c r="AE167" s="1" t="str">
        <f>I168</f>
        <v>□</v>
      </c>
      <c r="AF167"/>
      <c r="AG167"/>
      <c r="AH167" s="137" t="s">
        <v>214</v>
      </c>
      <c r="AI167"/>
      <c r="AJ167" s="178" t="str">
        <f>IF(Y167&gt;0,IF(Y167&lt;650,"②擁800",IF(Y167&gt;800,"基準なし","①床踏800")),"■未答")</f>
        <v>■未答</v>
      </c>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row>
    <row r="168" spans="1:255" ht="24" customHeight="1" thickBot="1">
      <c r="A168"/>
      <c r="B168" s="415"/>
      <c r="C168" s="416"/>
      <c r="D168" s="417"/>
      <c r="E168" s="417"/>
      <c r="F168" s="419" t="s">
        <v>384</v>
      </c>
      <c r="G168" s="420"/>
      <c r="H168" s="420"/>
      <c r="I168" s="100" t="s">
        <v>7</v>
      </c>
      <c r="J168" s="24" t="s">
        <v>196</v>
      </c>
      <c r="K168" s="24"/>
      <c r="L168" s="24"/>
      <c r="M168" s="24"/>
      <c r="N168" s="24"/>
      <c r="O168" s="24"/>
      <c r="P168" s="24"/>
      <c r="Q168" s="79"/>
      <c r="R168" s="321" t="s">
        <v>197</v>
      </c>
      <c r="S168" s="321"/>
      <c r="T168" s="321"/>
      <c r="U168" s="321"/>
      <c r="V168" s="321"/>
      <c r="W168" s="321"/>
      <c r="X168" s="321"/>
      <c r="Y168" s="322"/>
      <c r="Z168" s="322"/>
      <c r="AA168" s="84" t="s">
        <v>82</v>
      </c>
      <c r="AB168" s="84"/>
      <c r="AC168" s="348"/>
      <c r="AD168"/>
      <c r="AE168"/>
      <c r="AF168"/>
      <c r="AG168"/>
      <c r="AH168" s="137" t="s">
        <v>215</v>
      </c>
      <c r="AI168"/>
      <c r="AJ168" s="31" t="str">
        <f>IF(Y168&gt;0,IF(Y168&lt;800,"◆未達","●適合"),"■未答")</f>
        <v>■未答</v>
      </c>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row>
    <row r="169" spans="1:255" ht="24" customHeight="1" thickBot="1">
      <c r="A169"/>
      <c r="B169" s="415"/>
      <c r="C169" s="416"/>
      <c r="D169" s="417"/>
      <c r="E169" s="417"/>
      <c r="F169" s="420"/>
      <c r="G169" s="420"/>
      <c r="H169" s="420"/>
      <c r="I169" s="119"/>
      <c r="J169" s="119"/>
      <c r="K169" s="119"/>
      <c r="L169" s="119"/>
      <c r="M169" s="119"/>
      <c r="N169" s="119"/>
      <c r="O169" s="119"/>
      <c r="P169" s="119"/>
      <c r="Q169" s="120"/>
      <c r="R169" s="171" t="s">
        <v>199</v>
      </c>
      <c r="S169" s="84"/>
      <c r="T169" s="84"/>
      <c r="U169" s="84"/>
      <c r="V169" s="84"/>
      <c r="W169" s="84"/>
      <c r="X169" s="84"/>
      <c r="Y169" s="322"/>
      <c r="Z169" s="322"/>
      <c r="AA169" s="84" t="s">
        <v>82</v>
      </c>
      <c r="AB169" s="104"/>
      <c r="AC169" s="348"/>
      <c r="AD169"/>
      <c r="AE169"/>
      <c r="AF169"/>
      <c r="AG169"/>
      <c r="AH169" s="137" t="s">
        <v>200</v>
      </c>
      <c r="AI169"/>
      <c r="AJ169" s="31" t="str">
        <f>IF(Y169&gt;0,IF(Y169&lt;800,"◆未達","●適合"),"■未答")</f>
        <v>■未答</v>
      </c>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row>
    <row r="170" spans="1:255" ht="24" customHeight="1" thickBot="1">
      <c r="A170"/>
      <c r="B170" s="415"/>
      <c r="C170" s="416"/>
      <c r="D170" s="372" t="s">
        <v>332</v>
      </c>
      <c r="E170" s="373"/>
      <c r="F170" s="373"/>
      <c r="G170" s="373"/>
      <c r="H170" s="373"/>
      <c r="I170" s="95" t="s">
        <v>7</v>
      </c>
      <c r="J170" s="96" t="s">
        <v>74</v>
      </c>
      <c r="K170" s="96"/>
      <c r="L170" s="96"/>
      <c r="M170" s="96"/>
      <c r="N170" s="96"/>
      <c r="O170" s="96"/>
      <c r="P170" s="96"/>
      <c r="Q170" s="97"/>
      <c r="R170" s="112"/>
      <c r="S170" s="112"/>
      <c r="T170" s="112"/>
      <c r="U170" s="112"/>
      <c r="V170" s="112"/>
      <c r="W170" s="112"/>
      <c r="X170" s="112"/>
      <c r="Y170" s="112"/>
      <c r="Z170" s="112"/>
      <c r="AA170" s="112"/>
      <c r="AB170" s="112"/>
      <c r="AC170" s="364"/>
      <c r="AD170"/>
      <c r="AE170" s="1" t="str">
        <f t="shared" ref="AE170:AE179" si="1">+I170</f>
        <v>□</v>
      </c>
      <c r="AF170"/>
      <c r="AG170"/>
      <c r="AH170" s="31" t="str">
        <f>IF(AE170&amp;AE171&amp;AE172="■□□","◎無し",IF(AE170&amp;AE171&amp;AE172="□■□","●適合",IF(AE170&amp;AE171&amp;AE172="□□■","◆未達",IF(AE170&amp;AE171&amp;AE172="□□□","■未答","▼矛盾"))))</f>
        <v>■未答</v>
      </c>
      <c r="AI170" s="88"/>
      <c r="AJ170" s="2" t="str">
        <f>IF(W171&gt;110,"&gt;110","")</f>
        <v/>
      </c>
      <c r="AK170"/>
      <c r="AL170" s="24" t="s">
        <v>75</v>
      </c>
      <c r="AM170" s="25" t="s">
        <v>76</v>
      </c>
      <c r="AN170" s="25" t="s">
        <v>77</v>
      </c>
      <c r="AO170" s="25" t="s">
        <v>78</v>
      </c>
      <c r="AP170" s="25" t="s">
        <v>79</v>
      </c>
      <c r="AQ170" s="26" t="s">
        <v>29</v>
      </c>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row>
    <row r="171" spans="1:255" ht="29.25" customHeight="1" thickBot="1">
      <c r="A171"/>
      <c r="B171" s="415"/>
      <c r="C171" s="416"/>
      <c r="D171" s="373"/>
      <c r="E171" s="373"/>
      <c r="F171" s="373"/>
      <c r="G171" s="373"/>
      <c r="H171" s="373"/>
      <c r="I171" s="100" t="s">
        <v>7</v>
      </c>
      <c r="J171" s="24" t="s">
        <v>126</v>
      </c>
      <c r="K171" s="24"/>
      <c r="L171" s="24"/>
      <c r="M171" s="24"/>
      <c r="N171" s="24"/>
      <c r="O171" s="24"/>
      <c r="P171" s="24"/>
      <c r="Q171" s="79"/>
      <c r="R171" s="321" t="s">
        <v>216</v>
      </c>
      <c r="S171" s="321"/>
      <c r="T171" s="321"/>
      <c r="U171" s="321"/>
      <c r="V171" s="321"/>
      <c r="W171" s="321"/>
      <c r="X171" s="321"/>
      <c r="Y171" s="322"/>
      <c r="Z171" s="322"/>
      <c r="AA171" s="84" t="s">
        <v>82</v>
      </c>
      <c r="AB171" s="84"/>
      <c r="AC171" s="364"/>
      <c r="AD171"/>
      <c r="AE171" s="1" t="str">
        <f t="shared" si="1"/>
        <v>□</v>
      </c>
      <c r="AF171"/>
      <c r="AG171"/>
      <c r="AH171" s="137" t="s">
        <v>217</v>
      </c>
      <c r="AI171"/>
      <c r="AJ171" s="31" t="str">
        <f>IF(Y171&gt;0,IF(Y171&gt;110,"◆未達","●適合"),"■未答")</f>
        <v>■未答</v>
      </c>
      <c r="AK171"/>
      <c r="AL171" s="24"/>
      <c r="AM171" s="30" t="s">
        <v>2</v>
      </c>
      <c r="AN171" s="30" t="s">
        <v>3</v>
      </c>
      <c r="AO171" s="30" t="s">
        <v>4</v>
      </c>
      <c r="AP171" s="31" t="s">
        <v>30</v>
      </c>
      <c r="AQ171" s="31" t="s">
        <v>5</v>
      </c>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row>
    <row r="172" spans="1:255" ht="24" customHeight="1" thickBot="1">
      <c r="A172"/>
      <c r="B172" s="415"/>
      <c r="C172" s="416"/>
      <c r="D172" s="373"/>
      <c r="E172" s="373"/>
      <c r="F172" s="373"/>
      <c r="G172" s="373"/>
      <c r="H172" s="373"/>
      <c r="I172" s="205" t="s">
        <v>7</v>
      </c>
      <c r="J172" s="206" t="s">
        <v>196</v>
      </c>
      <c r="K172" s="163"/>
      <c r="L172" s="163"/>
      <c r="M172" s="163"/>
      <c r="N172" s="163"/>
      <c r="O172" s="163"/>
      <c r="P172" s="163"/>
      <c r="Q172" s="164"/>
      <c r="R172" s="166"/>
      <c r="S172" s="166"/>
      <c r="T172" s="166"/>
      <c r="U172" s="166"/>
      <c r="V172" s="166"/>
      <c r="W172" s="166"/>
      <c r="X172" s="166"/>
      <c r="Y172" s="166"/>
      <c r="Z172" s="166"/>
      <c r="AA172" s="166"/>
      <c r="AB172" s="166"/>
      <c r="AC172" s="364"/>
      <c r="AD172"/>
      <c r="AE172" s="1" t="str">
        <f t="shared" si="1"/>
        <v>□</v>
      </c>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row>
    <row r="173" spans="1:255" ht="15.9" customHeight="1" thickBot="1">
      <c r="A173"/>
      <c r="B173" s="403" t="s">
        <v>218</v>
      </c>
      <c r="C173" s="404"/>
      <c r="D173" s="410" t="s">
        <v>333</v>
      </c>
      <c r="E173" s="411"/>
      <c r="F173" s="411"/>
      <c r="G173" s="411"/>
      <c r="H173" s="411"/>
      <c r="I173" s="167" t="s">
        <v>7</v>
      </c>
      <c r="J173" s="369" t="s">
        <v>219</v>
      </c>
      <c r="K173" s="369"/>
      <c r="L173" s="369"/>
      <c r="M173" s="369"/>
      <c r="N173" s="369"/>
      <c r="O173" s="369"/>
      <c r="P173" s="369"/>
      <c r="Q173" s="369"/>
      <c r="R173" s="75"/>
      <c r="S173" s="76"/>
      <c r="T173" s="76"/>
      <c r="U173" s="76"/>
      <c r="V173" s="76"/>
      <c r="W173" s="76"/>
      <c r="X173" s="76"/>
      <c r="Y173" s="76"/>
      <c r="Z173" s="76"/>
      <c r="AA173" s="76"/>
      <c r="AB173" s="76"/>
      <c r="AC173" s="412"/>
      <c r="AD173"/>
      <c r="AE173" s="1" t="str">
        <f t="shared" si="1"/>
        <v>□</v>
      </c>
      <c r="AF173"/>
      <c r="AG173"/>
      <c r="AH173" s="31" t="str">
        <f>IF(AE173&amp;AE174&amp;AE175="■□□","◎無し",IF(AE173&amp;AE174&amp;AE175="□■□","●適合",IF(AE173&amp;AE174&amp;AE175="□□■","◆未達",IF(AE173&amp;AE174&amp;AE175="□□□","■未答","▼矛盾"))))</f>
        <v>■未答</v>
      </c>
      <c r="AI173" s="88"/>
      <c r="AJ173"/>
      <c r="AK173"/>
      <c r="AL173" s="24" t="s">
        <v>75</v>
      </c>
      <c r="AM173" s="25" t="s">
        <v>76</v>
      </c>
      <c r="AN173" s="25" t="s">
        <v>77</v>
      </c>
      <c r="AO173" s="25" t="s">
        <v>78</v>
      </c>
      <c r="AP173" s="25" t="s">
        <v>79</v>
      </c>
      <c r="AQ173" s="26" t="s">
        <v>29</v>
      </c>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row>
    <row r="174" spans="1:255" ht="15.9" customHeight="1" thickBot="1">
      <c r="A174"/>
      <c r="B174" s="403"/>
      <c r="C174" s="404"/>
      <c r="D174" s="411"/>
      <c r="E174" s="411"/>
      <c r="F174" s="411"/>
      <c r="G174" s="411"/>
      <c r="H174" s="411"/>
      <c r="I174" s="100" t="s">
        <v>7</v>
      </c>
      <c r="J174" s="413" t="s">
        <v>220</v>
      </c>
      <c r="K174" s="413"/>
      <c r="L174" s="413"/>
      <c r="M174" s="413"/>
      <c r="N174" s="413"/>
      <c r="O174" s="413"/>
      <c r="P174" s="413"/>
      <c r="Q174" s="413"/>
      <c r="R174" s="93"/>
      <c r="S174" s="84"/>
      <c r="T174" s="84"/>
      <c r="U174" s="84"/>
      <c r="V174" s="84"/>
      <c r="W174" s="84"/>
      <c r="X174" s="84"/>
      <c r="Y174" s="84"/>
      <c r="Z174" s="84"/>
      <c r="AA174" s="84"/>
      <c r="AB174" s="84"/>
      <c r="AC174" s="412"/>
      <c r="AD174"/>
      <c r="AE174" s="1" t="str">
        <f t="shared" si="1"/>
        <v>□</v>
      </c>
      <c r="AF174"/>
      <c r="AG174"/>
      <c r="AH174"/>
      <c r="AI174"/>
      <c r="AJ174"/>
      <c r="AK174"/>
      <c r="AL174" s="24"/>
      <c r="AM174" s="30" t="s">
        <v>2</v>
      </c>
      <c r="AN174" s="30" t="s">
        <v>3</v>
      </c>
      <c r="AO174" s="30" t="s">
        <v>4</v>
      </c>
      <c r="AP174" s="31" t="s">
        <v>30</v>
      </c>
      <c r="AQ174" s="31" t="s">
        <v>5</v>
      </c>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row>
    <row r="175" spans="1:255" ht="15.9" customHeight="1" thickBot="1">
      <c r="A175"/>
      <c r="B175" s="403"/>
      <c r="C175" s="404"/>
      <c r="D175" s="411"/>
      <c r="E175" s="411"/>
      <c r="F175" s="411"/>
      <c r="G175" s="411"/>
      <c r="H175" s="411"/>
      <c r="I175" s="205" t="s">
        <v>7</v>
      </c>
      <c r="J175" s="414" t="s">
        <v>221</v>
      </c>
      <c r="K175" s="414"/>
      <c r="L175" s="414"/>
      <c r="M175" s="414"/>
      <c r="N175" s="414"/>
      <c r="O175" s="414"/>
      <c r="P175" s="414"/>
      <c r="Q175" s="414"/>
      <c r="R175" s="165"/>
      <c r="S175" s="166"/>
      <c r="T175" s="166"/>
      <c r="U175" s="166"/>
      <c r="V175" s="166"/>
      <c r="W175" s="166"/>
      <c r="X175" s="166"/>
      <c r="Y175" s="166"/>
      <c r="Z175" s="166"/>
      <c r="AA175" s="166"/>
      <c r="AB175" s="166"/>
      <c r="AC175" s="412"/>
      <c r="AD175"/>
      <c r="AE175" s="1" t="str">
        <f t="shared" si="1"/>
        <v>□</v>
      </c>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row>
    <row r="176" spans="1:255" ht="21.9" customHeight="1" thickBot="1">
      <c r="A176"/>
      <c r="B176" s="403" t="s">
        <v>222</v>
      </c>
      <c r="C176" s="404"/>
      <c r="D176" s="405" t="s">
        <v>334</v>
      </c>
      <c r="E176" s="406"/>
      <c r="F176" s="406"/>
      <c r="G176" s="406"/>
      <c r="H176" s="406"/>
      <c r="I176" s="180" t="s">
        <v>7</v>
      </c>
      <c r="J176" s="407" t="s">
        <v>38</v>
      </c>
      <c r="K176" s="407"/>
      <c r="L176" s="207"/>
      <c r="M176" s="408"/>
      <c r="N176" s="408"/>
      <c r="O176" s="408"/>
      <c r="P176" s="73"/>
      <c r="Q176" s="74"/>
      <c r="R176" s="208" t="s">
        <v>7</v>
      </c>
      <c r="S176" s="409" t="s">
        <v>223</v>
      </c>
      <c r="T176" s="409"/>
      <c r="U176" s="409"/>
      <c r="V176" s="409"/>
      <c r="W176" s="409"/>
      <c r="X176" s="409"/>
      <c r="Y176" s="409"/>
      <c r="Z176" s="409"/>
      <c r="AA176" s="409"/>
      <c r="AB176" s="409"/>
      <c r="AC176" s="370"/>
      <c r="AD176"/>
      <c r="AE176" s="1" t="str">
        <f t="shared" si="1"/>
        <v>□</v>
      </c>
      <c r="AF176"/>
      <c r="AG176"/>
      <c r="AH176" s="30" t="str">
        <f>IF(AE176&amp;AE177="■□","●適合",IF(AE176&amp;AE177="□■","◆未達",IF(AE176&amp;AE177="□□","■未答","▼矛盾")))</f>
        <v>■未答</v>
      </c>
      <c r="AI176" s="81"/>
      <c r="AJ176"/>
      <c r="AK176"/>
      <c r="AL176" s="24" t="s">
        <v>25</v>
      </c>
      <c r="AM176" s="25" t="s">
        <v>26</v>
      </c>
      <c r="AN176" s="25" t="s">
        <v>27</v>
      </c>
      <c r="AO176" s="25" t="s">
        <v>28</v>
      </c>
      <c r="AP176" s="26" t="s">
        <v>29</v>
      </c>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row>
    <row r="177" spans="1:255" ht="21.9" customHeight="1" thickBot="1">
      <c r="A177"/>
      <c r="B177" s="403"/>
      <c r="C177" s="404"/>
      <c r="D177" s="406"/>
      <c r="E177" s="406"/>
      <c r="F177" s="406"/>
      <c r="G177" s="406"/>
      <c r="H177" s="406"/>
      <c r="I177" s="102" t="s">
        <v>7</v>
      </c>
      <c r="J177" s="169" t="s">
        <v>23</v>
      </c>
      <c r="K177" s="119"/>
      <c r="L177" s="119"/>
      <c r="M177" s="119"/>
      <c r="N177" s="119"/>
      <c r="O177" s="119"/>
      <c r="P177" s="119"/>
      <c r="Q177" s="120"/>
      <c r="R177" s="121"/>
      <c r="S177" s="104"/>
      <c r="T177" s="104"/>
      <c r="U177" s="104"/>
      <c r="V177" s="104"/>
      <c r="W177" s="104"/>
      <c r="X177" s="104"/>
      <c r="Y177" s="104"/>
      <c r="Z177" s="104"/>
      <c r="AA177" s="104"/>
      <c r="AB177" s="209"/>
      <c r="AC177" s="370"/>
      <c r="AD177"/>
      <c r="AE177" s="1" t="str">
        <f t="shared" si="1"/>
        <v>□</v>
      </c>
      <c r="AF177"/>
      <c r="AG177"/>
      <c r="AH177"/>
      <c r="AI177"/>
      <c r="AJ177"/>
      <c r="AK177"/>
      <c r="AL177"/>
      <c r="AM177" s="30" t="s">
        <v>3</v>
      </c>
      <c r="AN177" s="30" t="s">
        <v>4</v>
      </c>
      <c r="AO177" s="31" t="s">
        <v>30</v>
      </c>
      <c r="AP177" s="31" t="s">
        <v>5</v>
      </c>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row>
    <row r="178" spans="1:255" ht="17.149999999999999" customHeight="1" thickBot="1">
      <c r="A178"/>
      <c r="B178" s="403"/>
      <c r="C178" s="404"/>
      <c r="D178" s="210"/>
      <c r="E178" s="359" t="s">
        <v>335</v>
      </c>
      <c r="F178" s="325"/>
      <c r="G178" s="325"/>
      <c r="H178" s="325"/>
      <c r="I178" s="95" t="s">
        <v>7</v>
      </c>
      <c r="J178" s="96" t="s">
        <v>130</v>
      </c>
      <c r="K178" s="96"/>
      <c r="L178" s="96"/>
      <c r="M178" s="96"/>
      <c r="N178" s="96"/>
      <c r="O178" s="96"/>
      <c r="P178" s="96"/>
      <c r="Q178" s="97"/>
      <c r="R178" s="123"/>
      <c r="S178" s="112"/>
      <c r="T178" s="112"/>
      <c r="U178" s="112"/>
      <c r="V178" s="112"/>
      <c r="W178" s="112"/>
      <c r="X178" s="112"/>
      <c r="Y178" s="112"/>
      <c r="Z178" s="112"/>
      <c r="AA178" s="112"/>
      <c r="AB178" s="113" t="s">
        <v>224</v>
      </c>
      <c r="AC178" s="346"/>
      <c r="AD178"/>
      <c r="AE178" s="1" t="str">
        <f t="shared" si="1"/>
        <v>□</v>
      </c>
      <c r="AF178"/>
      <c r="AG178"/>
      <c r="AH178" s="30" t="str">
        <f>IF(AE178&amp;AE179="■□","●適合",IF(AE178&amp;AE179="□■","◆未達",IF(AE178&amp;AE179="□□","■未答","▼矛盾")))</f>
        <v>■未答</v>
      </c>
      <c r="AI178" s="81"/>
      <c r="AJ178"/>
      <c r="AK178"/>
      <c r="AL178" s="24" t="s">
        <v>25</v>
      </c>
      <c r="AM178" s="25" t="s">
        <v>26</v>
      </c>
      <c r="AN178" s="25" t="s">
        <v>27</v>
      </c>
      <c r="AO178" s="25" t="s">
        <v>28</v>
      </c>
      <c r="AP178" s="26" t="s">
        <v>29</v>
      </c>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row>
    <row r="179" spans="1:255" ht="17.149999999999999" customHeight="1" thickBot="1">
      <c r="A179"/>
      <c r="B179" s="403"/>
      <c r="C179" s="404"/>
      <c r="D179" s="210"/>
      <c r="E179" s="325"/>
      <c r="F179" s="325"/>
      <c r="G179" s="325"/>
      <c r="H179" s="325"/>
      <c r="I179" s="100" t="s">
        <v>7</v>
      </c>
      <c r="J179" s="24" t="s">
        <v>132</v>
      </c>
      <c r="K179" s="24"/>
      <c r="L179" s="24"/>
      <c r="M179" s="24"/>
      <c r="N179" s="24"/>
      <c r="O179" s="24"/>
      <c r="P179" s="24"/>
      <c r="Q179" s="79"/>
      <c r="R179" s="321" t="s">
        <v>225</v>
      </c>
      <c r="S179" s="321"/>
      <c r="T179" s="321"/>
      <c r="U179" s="321"/>
      <c r="V179" s="321"/>
      <c r="W179" s="321"/>
      <c r="X179" s="322"/>
      <c r="Y179" s="322"/>
      <c r="Z179" s="322"/>
      <c r="AA179" s="84" t="s">
        <v>82</v>
      </c>
      <c r="AB179" s="84"/>
      <c r="AC179" s="346"/>
      <c r="AD179"/>
      <c r="AE179" s="1" t="str">
        <f t="shared" si="1"/>
        <v>□</v>
      </c>
      <c r="AF179"/>
      <c r="AG179"/>
      <c r="AH179" s="137" t="s">
        <v>226</v>
      </c>
      <c r="AI179"/>
      <c r="AJ179" s="31" t="str">
        <f>IF(X179&gt;0,IF(X179&lt;1300,"◆未達","●適合"),"■未答")</f>
        <v>■未答</v>
      </c>
      <c r="AK179"/>
      <c r="AL179"/>
      <c r="AM179" s="30" t="s">
        <v>3</v>
      </c>
      <c r="AN179" s="30" t="s">
        <v>4</v>
      </c>
      <c r="AO179" s="31" t="s">
        <v>30</v>
      </c>
      <c r="AP179" s="31" t="s">
        <v>5</v>
      </c>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row>
    <row r="180" spans="1:255" ht="17.149999999999999" customHeight="1" thickBot="1">
      <c r="A180"/>
      <c r="B180" s="403"/>
      <c r="C180" s="404"/>
      <c r="D180" s="210"/>
      <c r="E180" s="325"/>
      <c r="F180" s="325"/>
      <c r="G180" s="325"/>
      <c r="H180" s="325"/>
      <c r="I180" s="127"/>
      <c r="J180" s="119"/>
      <c r="K180" s="119"/>
      <c r="L180" s="119"/>
      <c r="M180" s="119"/>
      <c r="N180" s="119"/>
      <c r="O180" s="119"/>
      <c r="P180" s="119"/>
      <c r="Q180" s="120"/>
      <c r="R180" s="121"/>
      <c r="S180" s="104"/>
      <c r="T180" s="104"/>
      <c r="U180" s="104"/>
      <c r="V180" s="104"/>
      <c r="W180" s="104"/>
      <c r="X180" s="104"/>
      <c r="Y180" s="104"/>
      <c r="Z180" s="104"/>
      <c r="AA180" s="104"/>
      <c r="AB180" s="104"/>
      <c r="AC180" s="346"/>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row>
    <row r="181" spans="1:255" ht="20.149999999999999" customHeight="1" thickBot="1">
      <c r="A181"/>
      <c r="B181" s="403"/>
      <c r="C181" s="404"/>
      <c r="D181" s="210"/>
      <c r="E181" s="359" t="s">
        <v>336</v>
      </c>
      <c r="F181" s="325"/>
      <c r="G181" s="325"/>
      <c r="H181" s="325"/>
      <c r="I181" s="95" t="s">
        <v>7</v>
      </c>
      <c r="J181" s="96" t="s">
        <v>130</v>
      </c>
      <c r="K181" s="96"/>
      <c r="L181" s="96"/>
      <c r="M181" s="96"/>
      <c r="N181" s="96"/>
      <c r="O181" s="96"/>
      <c r="P181" s="96"/>
      <c r="Q181" s="97"/>
      <c r="R181" s="357" t="s">
        <v>227</v>
      </c>
      <c r="S181" s="357"/>
      <c r="T181" s="357"/>
      <c r="U181" s="357"/>
      <c r="V181" s="357"/>
      <c r="W181" s="357"/>
      <c r="X181" s="395"/>
      <c r="Y181" s="395"/>
      <c r="Z181" s="395"/>
      <c r="AA181" s="112" t="s">
        <v>82</v>
      </c>
      <c r="AB181" s="112"/>
      <c r="AC181" s="348"/>
      <c r="AD181"/>
      <c r="AE181" s="1" t="str">
        <f>+I181</f>
        <v>□</v>
      </c>
      <c r="AF181"/>
      <c r="AG181"/>
      <c r="AH181" s="30" t="str">
        <f>IF(AE181&amp;AE182="■□","●適合",IF(AE181&amp;AE182="□■","◆未達",IF(AE181&amp;AE182="□□","■未答","▼矛盾")))</f>
        <v>■未答</v>
      </c>
      <c r="AI181" s="81"/>
      <c r="AJ181"/>
      <c r="AK181"/>
      <c r="AL181" s="24" t="s">
        <v>25</v>
      </c>
      <c r="AM181" s="25" t="s">
        <v>26</v>
      </c>
      <c r="AN181" s="25" t="s">
        <v>27</v>
      </c>
      <c r="AO181" s="25" t="s">
        <v>28</v>
      </c>
      <c r="AP181" s="26" t="s">
        <v>29</v>
      </c>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row>
    <row r="182" spans="1:255" ht="20.149999999999999" customHeight="1" thickBot="1">
      <c r="A182"/>
      <c r="B182" s="403"/>
      <c r="C182" s="404"/>
      <c r="D182" s="210"/>
      <c r="E182" s="325"/>
      <c r="F182" s="325"/>
      <c r="G182" s="325"/>
      <c r="H182" s="325"/>
      <c r="I182" s="100" t="s">
        <v>7</v>
      </c>
      <c r="J182" s="24" t="s">
        <v>132</v>
      </c>
      <c r="K182" s="24"/>
      <c r="L182" s="24"/>
      <c r="M182" s="24"/>
      <c r="N182" s="24"/>
      <c r="O182" s="24"/>
      <c r="P182" s="24"/>
      <c r="Q182" s="79"/>
      <c r="R182" s="93"/>
      <c r="S182" s="84"/>
      <c r="T182" s="84"/>
      <c r="U182" s="84"/>
      <c r="V182" s="84"/>
      <c r="W182" s="84"/>
      <c r="X182" s="84"/>
      <c r="Y182" s="84"/>
      <c r="Z182" s="84"/>
      <c r="AA182" s="84"/>
      <c r="AB182" s="84"/>
      <c r="AC182" s="348"/>
      <c r="AD182"/>
      <c r="AE182" s="1" t="str">
        <f>+I182</f>
        <v>□</v>
      </c>
      <c r="AF182"/>
      <c r="AG182"/>
      <c r="AH182" s="137" t="s">
        <v>228</v>
      </c>
      <c r="AI182"/>
      <c r="AJ182" s="31" t="str">
        <f>IF(X181&gt;0,IF(X181&lt;500,"◆未達","●適合"),"■未答")</f>
        <v>■未答</v>
      </c>
      <c r="AK182"/>
      <c r="AL182"/>
      <c r="AM182" s="30" t="s">
        <v>3</v>
      </c>
      <c r="AN182" s="30" t="s">
        <v>4</v>
      </c>
      <c r="AO182" s="31" t="s">
        <v>30</v>
      </c>
      <c r="AP182" s="31" t="s">
        <v>5</v>
      </c>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row>
    <row r="183" spans="1:255" ht="20.149999999999999" customHeight="1" thickBot="1">
      <c r="A183"/>
      <c r="B183" s="403"/>
      <c r="C183" s="404"/>
      <c r="D183" s="210"/>
      <c r="E183" s="325"/>
      <c r="F183" s="325"/>
      <c r="G183" s="325"/>
      <c r="H183" s="325"/>
      <c r="I183" s="127"/>
      <c r="J183" s="119"/>
      <c r="K183" s="119"/>
      <c r="L183" s="119"/>
      <c r="M183" s="119"/>
      <c r="N183" s="119"/>
      <c r="O183" s="119"/>
      <c r="P183" s="119"/>
      <c r="Q183" s="120"/>
      <c r="R183" s="121"/>
      <c r="S183" s="104"/>
      <c r="T183" s="104"/>
      <c r="U183" s="104"/>
      <c r="V183" s="104"/>
      <c r="W183" s="104"/>
      <c r="X183" s="104"/>
      <c r="Y183" s="104"/>
      <c r="Z183" s="104"/>
      <c r="AA183" s="104"/>
      <c r="AB183" s="104"/>
      <c r="AC183" s="348"/>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row>
    <row r="184" spans="1:255" ht="17.149999999999999" customHeight="1" thickBot="1">
      <c r="A184"/>
      <c r="B184" s="403"/>
      <c r="C184" s="404"/>
      <c r="D184" s="372" t="s">
        <v>337</v>
      </c>
      <c r="E184" s="373"/>
      <c r="F184" s="373"/>
      <c r="G184" s="373"/>
      <c r="H184" s="373"/>
      <c r="I184" s="95" t="s">
        <v>7</v>
      </c>
      <c r="J184" s="96" t="s">
        <v>130</v>
      </c>
      <c r="K184" s="96"/>
      <c r="L184" s="96"/>
      <c r="M184" s="96"/>
      <c r="N184" s="96"/>
      <c r="O184" s="96"/>
      <c r="P184" s="96"/>
      <c r="Q184" s="97"/>
      <c r="R184" s="357" t="s">
        <v>229</v>
      </c>
      <c r="S184" s="357"/>
      <c r="T184" s="357"/>
      <c r="U184" s="357"/>
      <c r="V184" s="357"/>
      <c r="W184" s="357"/>
      <c r="X184" s="395"/>
      <c r="Y184" s="395"/>
      <c r="Z184" s="395"/>
      <c r="AA184" s="112" t="s">
        <v>87</v>
      </c>
      <c r="AB184" s="112"/>
      <c r="AC184" s="364"/>
      <c r="AD184"/>
      <c r="AE184" s="1" t="str">
        <f>+I184</f>
        <v>□</v>
      </c>
      <c r="AF184"/>
      <c r="AG184"/>
      <c r="AH184" s="30" t="str">
        <f>IF(AE184&amp;AE185="■□","●適合",IF(AE184&amp;AE185="□■","◆未達",IF(AE184&amp;AE185="□□","■未答","▼矛盾")))</f>
        <v>■未答</v>
      </c>
      <c r="AI184" s="81"/>
      <c r="AJ184"/>
      <c r="AK184"/>
      <c r="AL184" s="24" t="s">
        <v>25</v>
      </c>
      <c r="AM184" s="25" t="s">
        <v>26</v>
      </c>
      <c r="AN184" s="25" t="s">
        <v>27</v>
      </c>
      <c r="AO184" s="25" t="s">
        <v>28</v>
      </c>
      <c r="AP184" s="26" t="s">
        <v>29</v>
      </c>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row>
    <row r="185" spans="1:255" ht="17.149999999999999" customHeight="1" thickBot="1">
      <c r="A185"/>
      <c r="B185" s="403"/>
      <c r="C185" s="404"/>
      <c r="D185" s="373"/>
      <c r="E185" s="373"/>
      <c r="F185" s="373"/>
      <c r="G185" s="373"/>
      <c r="H185" s="373"/>
      <c r="I185" s="205" t="s">
        <v>7</v>
      </c>
      <c r="J185" s="24" t="s">
        <v>132</v>
      </c>
      <c r="K185" s="163"/>
      <c r="L185" s="163"/>
      <c r="M185" s="163"/>
      <c r="N185" s="163"/>
      <c r="O185" s="163"/>
      <c r="P185" s="163"/>
      <c r="Q185" s="164"/>
      <c r="R185" s="165"/>
      <c r="S185" s="166"/>
      <c r="T185" s="166"/>
      <c r="U185" s="166"/>
      <c r="V185" s="166"/>
      <c r="W185" s="166"/>
      <c r="X185" s="166"/>
      <c r="Y185" s="166"/>
      <c r="Z185" s="166"/>
      <c r="AA185" s="166"/>
      <c r="AB185" s="166"/>
      <c r="AC185" s="364"/>
      <c r="AD185"/>
      <c r="AE185" s="1" t="str">
        <f>+I185</f>
        <v>□</v>
      </c>
      <c r="AF185"/>
      <c r="AG185"/>
      <c r="AH185" s="137" t="s">
        <v>228</v>
      </c>
      <c r="AI185"/>
      <c r="AJ185" s="31" t="str">
        <f>IF(X184&gt;0,IF(X184&lt;9,"◆未達","●適合"),"■未答")</f>
        <v>■未答</v>
      </c>
      <c r="AK185"/>
      <c r="AL185"/>
      <c r="AM185" s="30" t="s">
        <v>3</v>
      </c>
      <c r="AN185" s="30" t="s">
        <v>4</v>
      </c>
      <c r="AO185" s="31" t="s">
        <v>30</v>
      </c>
      <c r="AP185" s="31" t="s">
        <v>5</v>
      </c>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row>
    <row r="186" spans="1:255" ht="21" customHeight="1" thickBot="1">
      <c r="A186"/>
      <c r="B186" s="396" t="s">
        <v>230</v>
      </c>
      <c r="C186" s="397"/>
      <c r="D186" s="397"/>
      <c r="E186" s="397"/>
      <c r="F186" s="397"/>
      <c r="G186" s="397"/>
      <c r="H186" s="397"/>
      <c r="I186" s="211"/>
      <c r="J186" s="211"/>
      <c r="K186" s="211"/>
      <c r="L186" s="211"/>
      <c r="M186" s="211"/>
      <c r="N186" s="211"/>
      <c r="O186" s="211"/>
      <c r="P186" s="211"/>
      <c r="Q186" s="211"/>
      <c r="R186" s="212"/>
      <c r="S186" s="212"/>
      <c r="T186" s="212"/>
      <c r="U186" s="212"/>
      <c r="V186" s="212"/>
      <c r="W186" s="212"/>
      <c r="X186" s="212"/>
      <c r="Y186" s="212"/>
      <c r="Z186" s="212"/>
      <c r="AA186" s="212"/>
      <c r="AB186" s="212"/>
      <c r="AC186" s="289"/>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row>
    <row r="187" spans="1:255" ht="24" customHeight="1" thickBot="1">
      <c r="A187"/>
      <c r="B187" s="398" t="s">
        <v>231</v>
      </c>
      <c r="C187" s="399"/>
      <c r="D187" s="400" t="s">
        <v>338</v>
      </c>
      <c r="E187" s="401"/>
      <c r="F187" s="401"/>
      <c r="G187" s="401"/>
      <c r="H187" s="401"/>
      <c r="I187" s="95" t="s">
        <v>7</v>
      </c>
      <c r="J187" s="168" t="s">
        <v>232</v>
      </c>
      <c r="K187" s="168"/>
      <c r="L187" s="168"/>
      <c r="M187" s="168"/>
      <c r="N187" s="168"/>
      <c r="O187" s="168"/>
      <c r="P187" s="168"/>
      <c r="Q187" s="74"/>
      <c r="R187" s="75"/>
      <c r="S187" s="76"/>
      <c r="T187" s="76"/>
      <c r="U187" s="76"/>
      <c r="V187" s="76"/>
      <c r="W187" s="76"/>
      <c r="X187" s="76"/>
      <c r="Y187" s="76"/>
      <c r="Z187" s="76"/>
      <c r="AA187" s="76"/>
      <c r="AB187" s="76"/>
      <c r="AC187" s="381"/>
      <c r="AD187"/>
      <c r="AE187" s="22" t="str">
        <f>+I187</f>
        <v>□</v>
      </c>
      <c r="AF187"/>
      <c r="AG187"/>
      <c r="AH187" s="31" t="str">
        <f>IF(AE187&amp;AE188&amp;AE189="■□□","◎無し",IF(AE187&amp;AE188&amp;AE189="□■□","●適合",IF(AE187&amp;AE188&amp;AE189="□□■","◆未達",IF(AE187&amp;AE188&amp;AE189="□□□","■未答","▼矛盾"))))</f>
        <v>■未答</v>
      </c>
      <c r="AI187" s="88"/>
      <c r="AJ187"/>
      <c r="AK187"/>
      <c r="AL187" s="24" t="s">
        <v>75</v>
      </c>
      <c r="AM187" s="25" t="s">
        <v>76</v>
      </c>
      <c r="AN187" s="25" t="s">
        <v>77</v>
      </c>
      <c r="AO187" s="25" t="s">
        <v>78</v>
      </c>
      <c r="AP187" s="25" t="s">
        <v>79</v>
      </c>
      <c r="AQ187" s="26" t="s">
        <v>29</v>
      </c>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row>
    <row r="188" spans="1:255" ht="24" customHeight="1" thickBot="1">
      <c r="A188"/>
      <c r="B188" s="398"/>
      <c r="C188" s="399"/>
      <c r="D188" s="401"/>
      <c r="E188" s="401"/>
      <c r="F188" s="401"/>
      <c r="G188" s="401"/>
      <c r="H188" s="401"/>
      <c r="I188" s="181" t="s">
        <v>7</v>
      </c>
      <c r="J188" s="334" t="s">
        <v>22</v>
      </c>
      <c r="K188" s="334"/>
      <c r="L188" s="182" t="s">
        <v>7</v>
      </c>
      <c r="M188" s="334" t="s">
        <v>23</v>
      </c>
      <c r="N188" s="334"/>
      <c r="O188" s="334"/>
      <c r="P188" s="213"/>
      <c r="Q188" s="214"/>
      <c r="R188" s="121"/>
      <c r="S188" s="104"/>
      <c r="T188" s="104"/>
      <c r="U188" s="104"/>
      <c r="V188" s="104"/>
      <c r="W188" s="104"/>
      <c r="X188" s="104"/>
      <c r="Y188" s="104"/>
      <c r="Z188" s="104"/>
      <c r="AA188" s="104"/>
      <c r="AB188" s="104"/>
      <c r="AC188" s="381"/>
      <c r="AD188"/>
      <c r="AE188" s="1" t="str">
        <f>+I188</f>
        <v>□</v>
      </c>
      <c r="AF188"/>
      <c r="AG188"/>
      <c r="AH188"/>
      <c r="AI188"/>
      <c r="AJ188"/>
      <c r="AK188"/>
      <c r="AL188" s="24"/>
      <c r="AM188" s="30" t="s">
        <v>2</v>
      </c>
      <c r="AN188" s="30" t="s">
        <v>3</v>
      </c>
      <c r="AO188" s="30" t="s">
        <v>4</v>
      </c>
      <c r="AP188" s="31" t="s">
        <v>30</v>
      </c>
      <c r="AQ188" s="31" t="s">
        <v>5</v>
      </c>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row>
    <row r="189" spans="1:255" ht="16.25" customHeight="1" thickBot="1">
      <c r="A189"/>
      <c r="B189" s="398"/>
      <c r="C189" s="399"/>
      <c r="D189" s="402" t="s">
        <v>339</v>
      </c>
      <c r="E189" s="325"/>
      <c r="F189" s="325"/>
      <c r="G189" s="325"/>
      <c r="H189" s="325"/>
      <c r="I189" s="215"/>
      <c r="J189" s="189"/>
      <c r="K189" s="189"/>
      <c r="L189" s="215"/>
      <c r="M189" s="189"/>
      <c r="N189" s="216" t="s">
        <v>7</v>
      </c>
      <c r="O189" s="332" t="s">
        <v>233</v>
      </c>
      <c r="P189" s="332"/>
      <c r="Q189" s="332"/>
      <c r="R189" s="123"/>
      <c r="S189" s="112"/>
      <c r="T189" s="112"/>
      <c r="U189" s="112"/>
      <c r="V189" s="112"/>
      <c r="W189" s="112"/>
      <c r="X189" s="112"/>
      <c r="Y189" s="112"/>
      <c r="Z189" s="112"/>
      <c r="AA189" s="112"/>
      <c r="AB189" s="112"/>
      <c r="AC189" s="348"/>
      <c r="AD189"/>
      <c r="AE189" s="1" t="str">
        <f>+L188</f>
        <v>□</v>
      </c>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row>
    <row r="190" spans="1:255" ht="16.25" customHeight="1" thickBot="1">
      <c r="A190"/>
      <c r="B190" s="398"/>
      <c r="C190" s="399"/>
      <c r="D190" s="325"/>
      <c r="E190" s="325"/>
      <c r="F190" s="325"/>
      <c r="G190" s="325"/>
      <c r="H190" s="325"/>
      <c r="I190" s="181" t="s">
        <v>7</v>
      </c>
      <c r="J190" s="349" t="s">
        <v>234</v>
      </c>
      <c r="K190" s="349"/>
      <c r="L190" s="349"/>
      <c r="M190" s="349"/>
      <c r="N190" s="349"/>
      <c r="O190" s="349"/>
      <c r="P190" s="349"/>
      <c r="Q190" s="349"/>
      <c r="R190" s="93"/>
      <c r="S190" s="84"/>
      <c r="T190" s="84"/>
      <c r="U190" s="84"/>
      <c r="V190" s="84"/>
      <c r="W190" s="84"/>
      <c r="X190" s="84"/>
      <c r="Y190" s="84"/>
      <c r="Z190" s="84"/>
      <c r="AA190" s="84"/>
      <c r="AB190" s="84"/>
      <c r="AC190" s="348"/>
      <c r="AD190"/>
      <c r="AE190" s="22" t="str">
        <f>+N189</f>
        <v>□</v>
      </c>
      <c r="AF190"/>
      <c r="AG190"/>
      <c r="AH190" s="31" t="str">
        <f>IF(AE190&amp;AE191&amp;AE192="■□□","◎無し",IF(AE190&amp;AE191&amp;AE192="□■□","●適合",IF(AE190&amp;AE191&amp;AE192="□□■","◆未達",IF(AE190&amp;AE191&amp;AE192="□□□","■未答","▼矛盾"))))</f>
        <v>■未答</v>
      </c>
      <c r="AI190" s="88"/>
      <c r="AJ190"/>
      <c r="AK190"/>
      <c r="AL190" s="24" t="s">
        <v>75</v>
      </c>
      <c r="AM190" s="25" t="s">
        <v>76</v>
      </c>
      <c r="AN190" s="25" t="s">
        <v>77</v>
      </c>
      <c r="AO190" s="25" t="s">
        <v>78</v>
      </c>
      <c r="AP190" s="25" t="s">
        <v>79</v>
      </c>
      <c r="AQ190" s="26" t="s">
        <v>29</v>
      </c>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row>
    <row r="191" spans="1:255" ht="16.25" customHeight="1" thickBot="1">
      <c r="A191"/>
      <c r="B191" s="398"/>
      <c r="C191" s="399"/>
      <c r="D191" s="325"/>
      <c r="E191" s="325"/>
      <c r="F191" s="325"/>
      <c r="G191" s="325"/>
      <c r="H191" s="325"/>
      <c r="I191" s="182" t="s">
        <v>7</v>
      </c>
      <c r="J191" s="350" t="s">
        <v>235</v>
      </c>
      <c r="K191" s="350"/>
      <c r="L191" s="350"/>
      <c r="M191" s="350"/>
      <c r="N191" s="350"/>
      <c r="O191" s="350"/>
      <c r="P191" s="350"/>
      <c r="Q191" s="350"/>
      <c r="R191" s="121"/>
      <c r="S191" s="104"/>
      <c r="T191" s="104"/>
      <c r="U191" s="104"/>
      <c r="V191" s="104"/>
      <c r="W191" s="104"/>
      <c r="X191" s="104"/>
      <c r="Y191" s="104"/>
      <c r="Z191" s="104"/>
      <c r="AA191" s="104"/>
      <c r="AB191" s="104"/>
      <c r="AC191" s="348"/>
      <c r="AD191"/>
      <c r="AE191" s="1" t="str">
        <f>+I190</f>
        <v>□</v>
      </c>
      <c r="AF191"/>
      <c r="AG191"/>
      <c r="AH191"/>
      <c r="AI191"/>
      <c r="AJ191"/>
      <c r="AK191"/>
      <c r="AL191" s="24"/>
      <c r="AM191" s="30" t="s">
        <v>2</v>
      </c>
      <c r="AN191" s="30" t="s">
        <v>3</v>
      </c>
      <c r="AO191" s="30" t="s">
        <v>4</v>
      </c>
      <c r="AP191" s="31" t="s">
        <v>30</v>
      </c>
      <c r="AQ191" s="31" t="s">
        <v>5</v>
      </c>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row>
    <row r="192" spans="1:255" ht="16.25" customHeight="1" thickBot="1">
      <c r="A192"/>
      <c r="B192" s="398"/>
      <c r="C192" s="399"/>
      <c r="D192" s="374" t="s">
        <v>340</v>
      </c>
      <c r="E192" s="331"/>
      <c r="F192" s="331"/>
      <c r="G192" s="331"/>
      <c r="H192" s="331"/>
      <c r="I192" s="215"/>
      <c r="J192" s="189"/>
      <c r="K192" s="189"/>
      <c r="L192" s="215"/>
      <c r="M192" s="189"/>
      <c r="N192" s="216" t="s">
        <v>7</v>
      </c>
      <c r="O192" s="332" t="s">
        <v>233</v>
      </c>
      <c r="P192" s="332"/>
      <c r="Q192" s="332"/>
      <c r="R192" s="217" t="s">
        <v>7</v>
      </c>
      <c r="S192" s="355" t="s">
        <v>236</v>
      </c>
      <c r="T192" s="355"/>
      <c r="U192" s="355"/>
      <c r="V192" s="355"/>
      <c r="W192" s="355"/>
      <c r="X192" s="355"/>
      <c r="Y192" s="355"/>
      <c r="Z192" s="355"/>
      <c r="AA192" s="355"/>
      <c r="AB192" s="355"/>
      <c r="AC192" s="356"/>
      <c r="AD192"/>
      <c r="AE192" s="1" t="str">
        <f>+I191</f>
        <v>□</v>
      </c>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row>
    <row r="193" spans="1:255" ht="16.25" customHeight="1" thickBot="1">
      <c r="A193"/>
      <c r="B193" s="398"/>
      <c r="C193" s="399"/>
      <c r="D193" s="331"/>
      <c r="E193" s="331"/>
      <c r="F193" s="331"/>
      <c r="G193" s="331"/>
      <c r="H193" s="331"/>
      <c r="I193" s="181" t="s">
        <v>7</v>
      </c>
      <c r="J193" s="317" t="s">
        <v>237</v>
      </c>
      <c r="K193" s="317"/>
      <c r="L193" s="317"/>
      <c r="M193" s="317"/>
      <c r="N193" s="317"/>
      <c r="O193" s="317"/>
      <c r="P193" s="317"/>
      <c r="Q193" s="317"/>
      <c r="R193" s="80" t="s">
        <v>7</v>
      </c>
      <c r="S193" s="320" t="s">
        <v>238</v>
      </c>
      <c r="T193" s="320"/>
      <c r="U193" s="320"/>
      <c r="V193" s="320"/>
      <c r="W193" s="320"/>
      <c r="X193" s="320"/>
      <c r="Y193" s="320"/>
      <c r="Z193" s="320"/>
      <c r="AA193" s="320"/>
      <c r="AB193" s="320"/>
      <c r="AC193" s="356"/>
      <c r="AD193"/>
      <c r="AE193" s="22" t="str">
        <f>+N192</f>
        <v>□</v>
      </c>
      <c r="AF193"/>
      <c r="AG193"/>
      <c r="AH193" s="31" t="str">
        <f>IF(AE193&amp;AE194&amp;AE195="■□□","◎無し",IF(AE193&amp;AE194&amp;AE195="□■□","●適合",IF(AE193&amp;AE194&amp;AE195="□□■","◆未達",IF(AE193&amp;AE194&amp;AE195="□□□","■未答","▼矛盾"))))</f>
        <v>■未答</v>
      </c>
      <c r="AI193" s="88"/>
      <c r="AJ193"/>
      <c r="AK193"/>
      <c r="AL193" s="24" t="s">
        <v>75</v>
      </c>
      <c r="AM193" s="25" t="s">
        <v>76</v>
      </c>
      <c r="AN193" s="25" t="s">
        <v>77</v>
      </c>
      <c r="AO193" s="25" t="s">
        <v>78</v>
      </c>
      <c r="AP193" s="25" t="s">
        <v>79</v>
      </c>
      <c r="AQ193" s="26" t="s">
        <v>29</v>
      </c>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row>
    <row r="194" spans="1:255" ht="16.25" customHeight="1" thickBot="1">
      <c r="A194"/>
      <c r="B194" s="398"/>
      <c r="C194" s="399"/>
      <c r="D194" s="331"/>
      <c r="E194" s="331"/>
      <c r="F194" s="331"/>
      <c r="G194" s="331"/>
      <c r="H194" s="331"/>
      <c r="I194" s="182" t="s">
        <v>7</v>
      </c>
      <c r="J194" s="342" t="s">
        <v>239</v>
      </c>
      <c r="K194" s="342"/>
      <c r="L194" s="342"/>
      <c r="M194" s="342"/>
      <c r="N194" s="342"/>
      <c r="O194" s="342"/>
      <c r="P194" s="342"/>
      <c r="Q194" s="342"/>
      <c r="R194" s="121"/>
      <c r="S194" s="104"/>
      <c r="T194" s="104"/>
      <c r="U194" s="104"/>
      <c r="V194" s="104"/>
      <c r="W194" s="104"/>
      <c r="X194" s="104"/>
      <c r="Y194" s="104"/>
      <c r="Z194" s="104"/>
      <c r="AA194" s="104"/>
      <c r="AB194" s="104"/>
      <c r="AC194" s="356"/>
      <c r="AD194"/>
      <c r="AE194" s="1" t="str">
        <f>+I193</f>
        <v>□</v>
      </c>
      <c r="AF194"/>
      <c r="AG194"/>
      <c r="AH194"/>
      <c r="AI194"/>
      <c r="AJ194"/>
      <c r="AK194"/>
      <c r="AL194" s="24"/>
      <c r="AM194" s="30" t="s">
        <v>2</v>
      </c>
      <c r="AN194" s="30" t="s">
        <v>3</v>
      </c>
      <c r="AO194" s="30" t="s">
        <v>4</v>
      </c>
      <c r="AP194" s="31" t="s">
        <v>30</v>
      </c>
      <c r="AQ194" s="31" t="s">
        <v>5</v>
      </c>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row>
    <row r="195" spans="1:255" ht="16.25" customHeight="1" thickBot="1">
      <c r="A195"/>
      <c r="B195" s="398"/>
      <c r="C195" s="399"/>
      <c r="D195" s="105"/>
      <c r="E195" s="359" t="s">
        <v>341</v>
      </c>
      <c r="F195" s="325"/>
      <c r="G195" s="325"/>
      <c r="H195" s="325"/>
      <c r="I195" s="131"/>
      <c r="J195" s="131"/>
      <c r="K195" s="131"/>
      <c r="L195" s="131"/>
      <c r="M195" s="131"/>
      <c r="N195" s="215"/>
      <c r="O195" s="189"/>
      <c r="P195" s="189"/>
      <c r="Q195" s="190"/>
      <c r="R195" s="123"/>
      <c r="S195" s="112"/>
      <c r="T195" s="218"/>
      <c r="U195" s="112"/>
      <c r="V195" s="112"/>
      <c r="W195" s="112"/>
      <c r="X195" s="219"/>
      <c r="Y195" s="219"/>
      <c r="Z195" s="219"/>
      <c r="AA195" s="112"/>
      <c r="AB195" s="113" t="s">
        <v>37</v>
      </c>
      <c r="AC195" s="356"/>
      <c r="AD195"/>
      <c r="AE195" s="1" t="str">
        <f>+I194</f>
        <v>□</v>
      </c>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row>
    <row r="196" spans="1:255" ht="16.25" customHeight="1" thickBot="1">
      <c r="A196"/>
      <c r="B196" s="398"/>
      <c r="C196" s="399"/>
      <c r="D196" s="105"/>
      <c r="E196" s="325"/>
      <c r="F196" s="325"/>
      <c r="G196" s="325"/>
      <c r="H196" s="325"/>
      <c r="I196" s="125"/>
      <c r="J196" s="125"/>
      <c r="K196" s="125"/>
      <c r="L196" s="125"/>
      <c r="M196" s="125"/>
      <c r="N196" s="181" t="s">
        <v>7</v>
      </c>
      <c r="O196" s="317" t="s">
        <v>233</v>
      </c>
      <c r="P196" s="317"/>
      <c r="Q196" s="317"/>
      <c r="R196" s="93"/>
      <c r="S196" s="84"/>
      <c r="T196" s="347" t="s">
        <v>240</v>
      </c>
      <c r="U196" s="347"/>
      <c r="V196" s="347"/>
      <c r="W196" s="347"/>
      <c r="X196" s="322"/>
      <c r="Y196" s="322"/>
      <c r="Z196" s="322"/>
      <c r="AA196" s="84" t="s">
        <v>82</v>
      </c>
      <c r="AB196" s="84"/>
      <c r="AC196" s="356"/>
      <c r="AD196"/>
      <c r="AE196" s="22" t="str">
        <f>+N196</f>
        <v>□</v>
      </c>
      <c r="AF196"/>
      <c r="AG196"/>
      <c r="AH196" s="31" t="str">
        <f>IF(AE196&amp;AE197&amp;AE198="■□□","◎無し",IF(AE196&amp;AE197&amp;AE198="□■□","●適合",IF(AE196&amp;AE197&amp;AE198="□□■","◆未達",IF(AE196&amp;AE197&amp;AE198="□□□","■未答","▼矛盾"))))</f>
        <v>■未答</v>
      </c>
      <c r="AI196" s="88"/>
      <c r="AJ196"/>
      <c r="AK196"/>
      <c r="AL196" s="24" t="s">
        <v>75</v>
      </c>
      <c r="AM196" s="25" t="s">
        <v>76</v>
      </c>
      <c r="AN196" s="25" t="s">
        <v>77</v>
      </c>
      <c r="AO196" s="25" t="s">
        <v>78</v>
      </c>
      <c r="AP196" s="25" t="s">
        <v>79</v>
      </c>
      <c r="AQ196" s="26" t="s">
        <v>29</v>
      </c>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row>
    <row r="197" spans="1:255" ht="16.25" customHeight="1" thickBot="1">
      <c r="A197"/>
      <c r="B197" s="398"/>
      <c r="C197" s="399"/>
      <c r="D197" s="105"/>
      <c r="E197" s="325"/>
      <c r="F197" s="325"/>
      <c r="G197" s="325"/>
      <c r="H197" s="325"/>
      <c r="I197" s="100" t="s">
        <v>7</v>
      </c>
      <c r="J197" s="317" t="s">
        <v>130</v>
      </c>
      <c r="K197" s="317"/>
      <c r="L197" s="317"/>
      <c r="M197" s="317"/>
      <c r="N197" s="317"/>
      <c r="O197" s="317"/>
      <c r="P197" s="317"/>
      <c r="Q197" s="317"/>
      <c r="R197" s="80" t="s">
        <v>7</v>
      </c>
      <c r="S197" s="320" t="s">
        <v>241</v>
      </c>
      <c r="T197" s="320"/>
      <c r="U197" s="320"/>
      <c r="V197" s="320"/>
      <c r="W197" s="320"/>
      <c r="X197" s="320"/>
      <c r="Y197" s="320"/>
      <c r="Z197" s="320"/>
      <c r="AA197" s="320"/>
      <c r="AB197" s="320"/>
      <c r="AC197" s="356"/>
      <c r="AD197"/>
      <c r="AE197" s="1" t="str">
        <f>+I197</f>
        <v>□</v>
      </c>
      <c r="AF197"/>
      <c r="AG197"/>
      <c r="AH197" s="137" t="s">
        <v>137</v>
      </c>
      <c r="AI197"/>
      <c r="AJ197" s="220" t="str">
        <f>IF(X196&gt;0,IF(X196&gt;80,12,8),"(未答)")</f>
        <v>(未答)</v>
      </c>
      <c r="AK197"/>
      <c r="AL197" s="24"/>
      <c r="AM197" s="30" t="s">
        <v>2</v>
      </c>
      <c r="AN197" s="30" t="s">
        <v>3</v>
      </c>
      <c r="AO197" s="30" t="s">
        <v>4</v>
      </c>
      <c r="AP197" s="31" t="s">
        <v>30</v>
      </c>
      <c r="AQ197" s="31" t="s">
        <v>5</v>
      </c>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row>
    <row r="198" spans="1:255" ht="16.25" customHeight="1" thickBot="1">
      <c r="A198"/>
      <c r="B198" s="398"/>
      <c r="C198" s="399"/>
      <c r="D198" s="105"/>
      <c r="E198" s="325"/>
      <c r="F198" s="325"/>
      <c r="G198" s="325"/>
      <c r="H198" s="325"/>
      <c r="I198" s="100" t="s">
        <v>7</v>
      </c>
      <c r="J198" s="317" t="s">
        <v>132</v>
      </c>
      <c r="K198" s="317"/>
      <c r="L198" s="317"/>
      <c r="M198" s="317"/>
      <c r="N198" s="317"/>
      <c r="O198" s="317"/>
      <c r="P198" s="317"/>
      <c r="Q198" s="317"/>
      <c r="R198" s="80" t="s">
        <v>7</v>
      </c>
      <c r="S198" s="320" t="s">
        <v>242</v>
      </c>
      <c r="T198" s="320"/>
      <c r="U198" s="320"/>
      <c r="V198" s="320"/>
      <c r="W198" s="320"/>
      <c r="X198" s="320"/>
      <c r="Y198" s="320"/>
      <c r="Z198" s="320"/>
      <c r="AA198" s="320"/>
      <c r="AB198" s="320"/>
      <c r="AC198" s="356"/>
      <c r="AD198"/>
      <c r="AE198" s="1" t="str">
        <f>+I198</f>
        <v>□</v>
      </c>
      <c r="AF198"/>
      <c r="AG198"/>
      <c r="AH198" s="137" t="s">
        <v>243</v>
      </c>
      <c r="AI198"/>
      <c r="AJ198" s="31" t="str">
        <f>IF(Z199&gt;0,IF(Z199&lt;AJ197,"◆未達","●適合"),"■未答")</f>
        <v>■未答</v>
      </c>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row>
    <row r="199" spans="1:255" ht="16.25" customHeight="1" thickBot="1">
      <c r="A199"/>
      <c r="B199" s="398"/>
      <c r="C199" s="399"/>
      <c r="D199" s="105"/>
      <c r="E199" s="325"/>
      <c r="F199" s="325"/>
      <c r="G199" s="325"/>
      <c r="H199" s="325"/>
      <c r="I199" s="119"/>
      <c r="J199" s="119"/>
      <c r="K199" s="119"/>
      <c r="L199" s="119"/>
      <c r="M199" s="119"/>
      <c r="N199" s="119"/>
      <c r="O199" s="119"/>
      <c r="P199" s="119"/>
      <c r="Q199" s="120"/>
      <c r="R199" s="121"/>
      <c r="S199" s="104"/>
      <c r="T199" s="221" t="s">
        <v>244</v>
      </c>
      <c r="U199" s="104"/>
      <c r="V199" s="104"/>
      <c r="W199" s="104"/>
      <c r="X199" s="122"/>
      <c r="Y199" s="221" t="s">
        <v>173</v>
      </c>
      <c r="Z199" s="329"/>
      <c r="AA199" s="329"/>
      <c r="AB199" s="104"/>
      <c r="AC199" s="356"/>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row>
    <row r="200" spans="1:255" ht="21.9" customHeight="1" thickBot="1">
      <c r="A200"/>
      <c r="B200" s="398"/>
      <c r="C200" s="399"/>
      <c r="D200" s="94"/>
      <c r="E200" s="371" t="s">
        <v>342</v>
      </c>
      <c r="F200" s="331"/>
      <c r="G200" s="331"/>
      <c r="H200" s="331"/>
      <c r="I200" s="215"/>
      <c r="J200" s="189"/>
      <c r="K200" s="189"/>
      <c r="L200" s="215"/>
      <c r="M200" s="189"/>
      <c r="N200" s="216" t="s">
        <v>7</v>
      </c>
      <c r="O200" s="332" t="s">
        <v>233</v>
      </c>
      <c r="P200" s="332"/>
      <c r="Q200" s="332"/>
      <c r="R200" s="123"/>
      <c r="S200" s="112"/>
      <c r="T200" s="112"/>
      <c r="U200" s="112"/>
      <c r="V200" s="112"/>
      <c r="W200" s="112"/>
      <c r="X200" s="112"/>
      <c r="Y200" s="112"/>
      <c r="Z200" s="112"/>
      <c r="AA200" s="112"/>
      <c r="AB200" s="113" t="s">
        <v>37</v>
      </c>
      <c r="AC200" s="356"/>
      <c r="AD200"/>
      <c r="AE200" s="22" t="str">
        <f>+I201</f>
        <v>□</v>
      </c>
      <c r="AF200"/>
      <c r="AG200"/>
      <c r="AH200" s="31" t="str">
        <f>IF(AE200&amp;AE201&amp;AE202="■□□","◎無し",IF(AE200&amp;AE201&amp;AE202="□■□","●適合",IF(AE200&amp;AE201&amp;AE202="□□■","◆未達",IF(AE200&amp;AE201&amp;AE202="□□□","■未答","▼矛盾"))))</f>
        <v>■未答</v>
      </c>
      <c r="AI200" s="88"/>
      <c r="AJ200"/>
      <c r="AK200"/>
      <c r="AL200" s="24" t="s">
        <v>75</v>
      </c>
      <c r="AM200" s="25" t="s">
        <v>76</v>
      </c>
      <c r="AN200" s="25" t="s">
        <v>77</v>
      </c>
      <c r="AO200" s="25" t="s">
        <v>78</v>
      </c>
      <c r="AP200" s="25" t="s">
        <v>79</v>
      </c>
      <c r="AQ200" s="26" t="s">
        <v>29</v>
      </c>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c r="IP200"/>
      <c r="IQ200"/>
      <c r="IR200"/>
      <c r="IS200"/>
      <c r="IT200"/>
      <c r="IU200"/>
    </row>
    <row r="201" spans="1:255" ht="21.9" customHeight="1" thickBot="1">
      <c r="A201"/>
      <c r="B201" s="398"/>
      <c r="C201" s="399"/>
      <c r="D201" s="94"/>
      <c r="E201" s="331"/>
      <c r="F201" s="331"/>
      <c r="G201" s="331"/>
      <c r="H201" s="331"/>
      <c r="I201" s="182" t="s">
        <v>7</v>
      </c>
      <c r="J201" s="334" t="s">
        <v>22</v>
      </c>
      <c r="K201" s="334"/>
      <c r="L201" s="182" t="s">
        <v>7</v>
      </c>
      <c r="M201" s="334" t="s">
        <v>23</v>
      </c>
      <c r="N201" s="334"/>
      <c r="O201" s="334"/>
      <c r="P201" s="119"/>
      <c r="Q201" s="120"/>
      <c r="R201" s="93"/>
      <c r="S201" s="84"/>
      <c r="T201" s="84"/>
      <c r="U201" s="84"/>
      <c r="V201" s="393"/>
      <c r="W201" s="393"/>
      <c r="X201" s="84"/>
      <c r="Y201" s="84"/>
      <c r="Z201" s="84"/>
      <c r="AA201" s="84"/>
      <c r="AB201" s="84"/>
      <c r="AC201" s="356"/>
      <c r="AD201"/>
      <c r="AE201" s="1" t="str">
        <f>+I203</f>
        <v>□</v>
      </c>
      <c r="AF201"/>
      <c r="AG201"/>
      <c r="AH201"/>
      <c r="AI201"/>
      <c r="AJ201"/>
      <c r="AK201"/>
      <c r="AL201" s="24"/>
      <c r="AM201" s="30" t="s">
        <v>2</v>
      </c>
      <c r="AN201" s="30" t="s">
        <v>3</v>
      </c>
      <c r="AO201" s="30" t="s">
        <v>4</v>
      </c>
      <c r="AP201" s="31" t="s">
        <v>30</v>
      </c>
      <c r="AQ201" s="31" t="s">
        <v>5</v>
      </c>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c r="IP201"/>
      <c r="IQ201"/>
      <c r="IR201"/>
      <c r="IS201"/>
      <c r="IT201"/>
      <c r="IU201"/>
    </row>
    <row r="202" spans="1:255" ht="16.25" customHeight="1" thickBot="1">
      <c r="A202"/>
      <c r="B202" s="398"/>
      <c r="C202" s="399"/>
      <c r="D202" s="94"/>
      <c r="E202" s="394" t="s">
        <v>245</v>
      </c>
      <c r="F202" s="392" t="s">
        <v>343</v>
      </c>
      <c r="G202" s="324"/>
      <c r="H202" s="324"/>
      <c r="I202" s="130"/>
      <c r="J202" s="189"/>
      <c r="K202" s="189"/>
      <c r="L202" s="189"/>
      <c r="M202" s="189"/>
      <c r="N202" s="216" t="s">
        <v>7</v>
      </c>
      <c r="O202" s="328" t="s">
        <v>233</v>
      </c>
      <c r="P202" s="328"/>
      <c r="Q202" s="328"/>
      <c r="R202" s="321" t="s">
        <v>141</v>
      </c>
      <c r="S202" s="321"/>
      <c r="T202" s="321"/>
      <c r="U202" s="321"/>
      <c r="V202" s="322"/>
      <c r="W202" s="322"/>
      <c r="X202" s="84" t="s">
        <v>82</v>
      </c>
      <c r="Y202" s="84"/>
      <c r="Z202" s="84"/>
      <c r="AA202" s="84"/>
      <c r="AB202" s="84"/>
      <c r="AC202" s="356"/>
      <c r="AD202"/>
      <c r="AE202" s="1" t="str">
        <f>+I204</f>
        <v>□</v>
      </c>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c r="IM202"/>
      <c r="IN202"/>
      <c r="IO202"/>
      <c r="IP202"/>
      <c r="IQ202"/>
      <c r="IR202"/>
      <c r="IS202"/>
      <c r="IT202"/>
      <c r="IU202"/>
    </row>
    <row r="203" spans="1:255" ht="16.25" customHeight="1" thickBot="1">
      <c r="A203"/>
      <c r="B203" s="398"/>
      <c r="C203" s="399"/>
      <c r="D203" s="94"/>
      <c r="E203" s="394"/>
      <c r="F203" s="324"/>
      <c r="G203" s="324"/>
      <c r="H203" s="324"/>
      <c r="I203" s="100" t="s">
        <v>7</v>
      </c>
      <c r="J203" s="317" t="s">
        <v>247</v>
      </c>
      <c r="K203" s="317"/>
      <c r="L203" s="317"/>
      <c r="M203" s="317"/>
      <c r="N203" s="317"/>
      <c r="O203" s="317"/>
      <c r="P203" s="317"/>
      <c r="Q203" s="317"/>
      <c r="R203" s="321" t="s">
        <v>144</v>
      </c>
      <c r="S203" s="321"/>
      <c r="T203" s="321"/>
      <c r="U203" s="321"/>
      <c r="V203" s="322"/>
      <c r="W203" s="322"/>
      <c r="X203" s="84" t="s">
        <v>82</v>
      </c>
      <c r="Y203" s="176"/>
      <c r="Z203" s="176"/>
      <c r="AA203" s="84"/>
      <c r="AB203" s="84"/>
      <c r="AC203" s="356"/>
      <c r="AD203"/>
      <c r="AE203"/>
      <c r="AF203"/>
      <c r="AG203"/>
      <c r="AH203" s="177" t="s">
        <v>145</v>
      </c>
      <c r="AI203"/>
      <c r="AJ203" s="178" t="str">
        <f>IF(V203&gt;0,IF(V203&lt;195,"◆195未満","●適合"),"■未答")</f>
        <v>■未答</v>
      </c>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c r="IO203"/>
      <c r="IP203"/>
      <c r="IQ203"/>
      <c r="IR203"/>
      <c r="IS203"/>
      <c r="IT203"/>
      <c r="IU203"/>
    </row>
    <row r="204" spans="1:255" ht="16.25" customHeight="1" thickBot="1">
      <c r="A204"/>
      <c r="B204" s="398"/>
      <c r="C204" s="399"/>
      <c r="D204" s="94"/>
      <c r="E204" s="394"/>
      <c r="F204" s="324"/>
      <c r="G204" s="324"/>
      <c r="H204" s="324"/>
      <c r="I204" s="100" t="s">
        <v>7</v>
      </c>
      <c r="J204" s="317" t="s">
        <v>248</v>
      </c>
      <c r="K204" s="317"/>
      <c r="L204" s="317"/>
      <c r="M204" s="317"/>
      <c r="N204" s="317"/>
      <c r="O204" s="317"/>
      <c r="P204" s="317"/>
      <c r="Q204" s="317"/>
      <c r="R204" s="93"/>
      <c r="S204" s="323" t="s">
        <v>146</v>
      </c>
      <c r="T204" s="323"/>
      <c r="U204" s="323"/>
      <c r="V204" s="323"/>
      <c r="W204" s="323"/>
      <c r="X204" s="323"/>
      <c r="Y204" s="330"/>
      <c r="Z204" s="330"/>
      <c r="AA204" s="84" t="s">
        <v>82</v>
      </c>
      <c r="AB204" s="84"/>
      <c r="AC204" s="356"/>
      <c r="AD204"/>
      <c r="AE204"/>
      <c r="AF204"/>
      <c r="AG204"/>
      <c r="AH204" s="177" t="s">
        <v>147</v>
      </c>
      <c r="AI204"/>
      <c r="AJ204" s="31" t="str">
        <f>IF(Y204&gt;0,IF(AND(Y204&gt;=550,Y204&lt;=650),"●適合","◆未達"),"■未答")</f>
        <v>■未答</v>
      </c>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c r="IM204"/>
      <c r="IN204"/>
      <c r="IO204"/>
      <c r="IP204"/>
      <c r="IQ204"/>
      <c r="IR204"/>
      <c r="IS204"/>
      <c r="IT204"/>
      <c r="IU204"/>
    </row>
    <row r="205" spans="1:255" ht="16.25" customHeight="1" thickBot="1">
      <c r="A205"/>
      <c r="B205" s="398"/>
      <c r="C205" s="399"/>
      <c r="D205" s="94"/>
      <c r="E205" s="394"/>
      <c r="F205" s="392" t="s">
        <v>344</v>
      </c>
      <c r="G205" s="324"/>
      <c r="H205" s="324"/>
      <c r="I205" s="24"/>
      <c r="J205" s="24"/>
      <c r="K205" s="24"/>
      <c r="L205" s="24"/>
      <c r="M205" s="24"/>
      <c r="N205" s="24"/>
      <c r="O205" s="24"/>
      <c r="P205" s="24"/>
      <c r="Q205" s="79"/>
      <c r="R205" s="343" t="s">
        <v>148</v>
      </c>
      <c r="S205" s="343"/>
      <c r="T205" s="343"/>
      <c r="U205" s="343"/>
      <c r="V205" s="329"/>
      <c r="W205" s="329"/>
      <c r="X205" s="104" t="s">
        <v>82</v>
      </c>
      <c r="Y205" s="222"/>
      <c r="Z205" s="222"/>
      <c r="AA205" s="104"/>
      <c r="AB205" s="104"/>
      <c r="AC205" s="356"/>
      <c r="AD205"/>
      <c r="AE205"/>
      <c r="AF205"/>
      <c r="AG205"/>
      <c r="AH205" s="137" t="s">
        <v>149</v>
      </c>
      <c r="AI205"/>
      <c r="AJ205" s="178" t="str">
        <f>IF(V205&gt;0,IF(V205&gt;30,"◆30超過","●適合"),"■未答")</f>
        <v>■未答</v>
      </c>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c r="IM205"/>
      <c r="IN205"/>
      <c r="IO205"/>
      <c r="IP205"/>
      <c r="IQ205"/>
      <c r="IR205"/>
      <c r="IS205"/>
      <c r="IT205"/>
      <c r="IU205"/>
    </row>
    <row r="206" spans="1:255" ht="20.399999999999999" customHeight="1" thickBot="1">
      <c r="A206"/>
      <c r="B206" s="398"/>
      <c r="C206" s="399"/>
      <c r="D206" s="94"/>
      <c r="E206" s="394"/>
      <c r="F206" s="392" t="s">
        <v>345</v>
      </c>
      <c r="G206" s="324"/>
      <c r="H206" s="324"/>
      <c r="I206" s="183"/>
      <c r="J206" s="131"/>
      <c r="K206" s="131"/>
      <c r="L206" s="131"/>
      <c r="M206" s="131"/>
      <c r="N206" s="131"/>
      <c r="O206" s="131"/>
      <c r="P206" s="131"/>
      <c r="Q206" s="131"/>
      <c r="R206" s="321" t="s">
        <v>251</v>
      </c>
      <c r="S206" s="321"/>
      <c r="T206" s="321"/>
      <c r="U206" s="321"/>
      <c r="V206" s="181" t="s">
        <v>7</v>
      </c>
      <c r="W206" s="87" t="s">
        <v>108</v>
      </c>
      <c r="X206" s="84"/>
      <c r="Y206" s="181" t="s">
        <v>7</v>
      </c>
      <c r="Z206" s="87" t="s">
        <v>252</v>
      </c>
      <c r="AA206" s="84"/>
      <c r="AB206" s="84"/>
      <c r="AC206" s="35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c r="IP206"/>
      <c r="IQ206"/>
      <c r="IR206"/>
      <c r="IS206"/>
      <c r="IT206"/>
      <c r="IU206"/>
    </row>
    <row r="207" spans="1:255" ht="20.399999999999999" customHeight="1" thickBot="1">
      <c r="A207"/>
      <c r="B207" s="398"/>
      <c r="C207" s="399"/>
      <c r="D207" s="94"/>
      <c r="E207" s="394"/>
      <c r="F207" s="324"/>
      <c r="G207" s="324"/>
      <c r="H207" s="324"/>
      <c r="I207" s="184"/>
      <c r="J207" s="125"/>
      <c r="K207" s="125"/>
      <c r="L207" s="125"/>
      <c r="M207" s="125"/>
      <c r="N207" s="181" t="s">
        <v>7</v>
      </c>
      <c r="O207" s="326" t="s">
        <v>233</v>
      </c>
      <c r="P207" s="326"/>
      <c r="Q207" s="326"/>
      <c r="R207" s="327" t="s">
        <v>253</v>
      </c>
      <c r="S207" s="327"/>
      <c r="T207" s="327"/>
      <c r="U207" s="327"/>
      <c r="V207" s="181" t="s">
        <v>7</v>
      </c>
      <c r="W207" s="87" t="s">
        <v>108</v>
      </c>
      <c r="X207" s="84"/>
      <c r="Y207" s="181" t="s">
        <v>7</v>
      </c>
      <c r="Z207" s="87" t="s">
        <v>252</v>
      </c>
      <c r="AA207" s="84"/>
      <c r="AB207" s="84"/>
      <c r="AC207" s="356"/>
      <c r="AD207"/>
      <c r="AE207" s="22" t="str">
        <f>+N207</f>
        <v>□</v>
      </c>
      <c r="AF207"/>
      <c r="AG207"/>
      <c r="AH207" s="31" t="str">
        <f>IF(AE207&amp;AE208&amp;AE209="■□□","◎無し",IF(AE207&amp;AE208&amp;AE209="□■□","●適合",IF(AE207&amp;AE208&amp;AE209="□□■","◆未達",IF(AE207&amp;AE208&amp;AE209="□□□","■未答","▼矛盾"))))</f>
        <v>■未答</v>
      </c>
      <c r="AI207" s="88"/>
      <c r="AJ207"/>
      <c r="AK207"/>
      <c r="AL207" s="24" t="s">
        <v>75</v>
      </c>
      <c r="AM207" s="25" t="s">
        <v>76</v>
      </c>
      <c r="AN207" s="25" t="s">
        <v>77</v>
      </c>
      <c r="AO207" s="25" t="s">
        <v>78</v>
      </c>
      <c r="AP207" s="25" t="s">
        <v>79</v>
      </c>
      <c r="AQ207" s="26" t="s">
        <v>29</v>
      </c>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c r="IO207"/>
      <c r="IP207"/>
      <c r="IQ207"/>
      <c r="IR207"/>
      <c r="IS207"/>
      <c r="IT207"/>
      <c r="IU207"/>
    </row>
    <row r="208" spans="1:255" ht="15.65" customHeight="1" thickBot="1">
      <c r="A208"/>
      <c r="B208" s="398"/>
      <c r="C208" s="399"/>
      <c r="D208" s="94"/>
      <c r="E208" s="394"/>
      <c r="F208" s="390" t="s">
        <v>346</v>
      </c>
      <c r="G208" s="391"/>
      <c r="H208" s="391"/>
      <c r="I208" s="223" t="s">
        <v>7</v>
      </c>
      <c r="J208" s="317" t="s">
        <v>255</v>
      </c>
      <c r="K208" s="317"/>
      <c r="L208" s="317"/>
      <c r="M208" s="317"/>
      <c r="N208" s="317"/>
      <c r="O208" s="317"/>
      <c r="P208" s="317"/>
      <c r="Q208" s="317"/>
      <c r="R208" s="318" t="s">
        <v>175</v>
      </c>
      <c r="S208" s="318"/>
      <c r="T208" s="318"/>
      <c r="U208" s="318"/>
      <c r="V208" s="181" t="s">
        <v>7</v>
      </c>
      <c r="W208" s="319" t="s">
        <v>176</v>
      </c>
      <c r="X208" s="319"/>
      <c r="Y208" s="181" t="s">
        <v>7</v>
      </c>
      <c r="Z208" s="320" t="s">
        <v>177</v>
      </c>
      <c r="AA208" s="320"/>
      <c r="AB208" s="126"/>
      <c r="AC208" s="356"/>
      <c r="AD208"/>
      <c r="AE208" s="1" t="str">
        <f>+I208</f>
        <v>□</v>
      </c>
      <c r="AF208"/>
      <c r="AG208"/>
      <c r="AH208" s="177" t="s">
        <v>109</v>
      </c>
      <c r="AI208"/>
      <c r="AJ208" s="30" t="str">
        <f>IF(V208&amp;Y208="■□","◎過分",IF(V208&amp;Y208="□■","●適合",IF(V208&amp;Y208="□□","■未答","▼矛盾")))</f>
        <v>■未答</v>
      </c>
      <c r="AK208"/>
      <c r="AL208" s="24"/>
      <c r="AM208" s="30" t="s">
        <v>2</v>
      </c>
      <c r="AN208" s="30" t="s">
        <v>3</v>
      </c>
      <c r="AO208" s="30" t="s">
        <v>4</v>
      </c>
      <c r="AP208" s="31" t="s">
        <v>30</v>
      </c>
      <c r="AQ208" s="31" t="s">
        <v>5</v>
      </c>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c r="IO208"/>
      <c r="IP208"/>
      <c r="IQ208"/>
      <c r="IR208"/>
      <c r="IS208"/>
      <c r="IT208"/>
      <c r="IU208"/>
    </row>
    <row r="209" spans="1:255" ht="15.65" customHeight="1" thickBot="1">
      <c r="A209"/>
      <c r="B209" s="398"/>
      <c r="C209" s="399"/>
      <c r="D209" s="94"/>
      <c r="E209" s="394"/>
      <c r="F209" s="391"/>
      <c r="G209" s="391"/>
      <c r="H209" s="391"/>
      <c r="I209" s="223" t="s">
        <v>7</v>
      </c>
      <c r="J209" s="317" t="s">
        <v>256</v>
      </c>
      <c r="K209" s="317"/>
      <c r="L209" s="317"/>
      <c r="M209" s="317"/>
      <c r="N209" s="317"/>
      <c r="O209" s="317"/>
      <c r="P209" s="317"/>
      <c r="Q209" s="317"/>
      <c r="R209" s="321" t="s">
        <v>178</v>
      </c>
      <c r="S209" s="321"/>
      <c r="T209" s="321"/>
      <c r="U209" s="321"/>
      <c r="V209" s="321"/>
      <c r="W209" s="321"/>
      <c r="X209" s="322"/>
      <c r="Y209" s="322"/>
      <c r="Z209" s="322"/>
      <c r="AA209" s="84" t="s">
        <v>82</v>
      </c>
      <c r="AB209" s="84"/>
      <c r="AC209" s="356"/>
      <c r="AD209"/>
      <c r="AE209" s="1" t="str">
        <f>+I209</f>
        <v>□</v>
      </c>
      <c r="AF209"/>
      <c r="AG209"/>
      <c r="AH209" s="177" t="s">
        <v>179</v>
      </c>
      <c r="AI209"/>
      <c r="AJ209" s="178" t="str">
        <f>IF(X209&gt;0,IF(X209&lt;700,"◆低すぎ",IF(X209&gt;900,"◆高すぎ","●適合")),"■未答")</f>
        <v>■未答</v>
      </c>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c r="IP209"/>
      <c r="IQ209"/>
      <c r="IR209"/>
      <c r="IS209"/>
      <c r="IT209"/>
      <c r="IU209"/>
    </row>
    <row r="210" spans="1:255" ht="15.65" customHeight="1" thickBot="1">
      <c r="A210"/>
      <c r="B210" s="398"/>
      <c r="C210" s="399"/>
      <c r="D210" s="94"/>
      <c r="E210" s="394"/>
      <c r="F210" s="391"/>
      <c r="G210" s="391"/>
      <c r="H210" s="391"/>
      <c r="I210" s="82"/>
      <c r="J210" s="90"/>
      <c r="K210" s="90"/>
      <c r="L210" s="90"/>
      <c r="M210" s="90"/>
      <c r="N210" s="90"/>
      <c r="O210" s="90"/>
      <c r="P210" s="90"/>
      <c r="Q210" s="92"/>
      <c r="R210" s="224"/>
      <c r="S210" s="129"/>
      <c r="T210" s="129"/>
      <c r="U210" s="129"/>
      <c r="V210" s="129"/>
      <c r="W210" s="129"/>
      <c r="X210" s="225"/>
      <c r="Y210" s="225"/>
      <c r="Z210" s="225"/>
      <c r="AA210" s="104"/>
      <c r="AB210" s="104"/>
      <c r="AC210" s="356"/>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c r="IP210"/>
      <c r="IQ210"/>
      <c r="IR210"/>
      <c r="IS210"/>
      <c r="IT210"/>
      <c r="IU210"/>
    </row>
    <row r="211" spans="1:255" ht="16.25" customHeight="1" thickBot="1">
      <c r="A211"/>
      <c r="B211" s="398"/>
      <c r="C211" s="399"/>
      <c r="D211" s="389" t="s">
        <v>347</v>
      </c>
      <c r="E211" s="331"/>
      <c r="F211" s="331"/>
      <c r="G211" s="331"/>
      <c r="H211" s="331"/>
      <c r="I211" s="130"/>
      <c r="J211" s="189"/>
      <c r="K211" s="189"/>
      <c r="L211" s="189"/>
      <c r="M211" s="189"/>
      <c r="N211" s="189"/>
      <c r="O211" s="189"/>
      <c r="P211" s="189"/>
      <c r="Q211" s="190"/>
      <c r="R211" s="226"/>
      <c r="S211" s="133"/>
      <c r="T211" s="133"/>
      <c r="U211" s="133"/>
      <c r="V211" s="133"/>
      <c r="W211" s="133"/>
      <c r="X211" s="219"/>
      <c r="Y211" s="219"/>
      <c r="Z211" s="219"/>
      <c r="AA211" s="112"/>
      <c r="AB211" s="269" t="s">
        <v>37</v>
      </c>
      <c r="AC211" s="346"/>
      <c r="AD211"/>
      <c r="AE211" s="22" t="str">
        <f>+N212</f>
        <v>□</v>
      </c>
      <c r="AF211"/>
      <c r="AG211"/>
      <c r="AH211" s="31" t="str">
        <f>IF(AE211&amp;AE212&amp;AE213="■□□","◎無し",IF(AE211&amp;AE212&amp;AE213="□■□","●適合",IF(AE211&amp;AE212&amp;AE213="□□■","◆未達",IF(AE211&amp;AE212&amp;AE213="□□□","■未答","▼矛盾"))))</f>
        <v>■未答</v>
      </c>
      <c r="AI211" s="88"/>
      <c r="AJ211"/>
      <c r="AK211"/>
      <c r="AL211" s="24" t="s">
        <v>75</v>
      </c>
      <c r="AM211" s="25" t="s">
        <v>76</v>
      </c>
      <c r="AN211" s="25" t="s">
        <v>77</v>
      </c>
      <c r="AO211" s="25" t="s">
        <v>78</v>
      </c>
      <c r="AP211" s="25" t="s">
        <v>79</v>
      </c>
      <c r="AQ211" s="26" t="s">
        <v>29</v>
      </c>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c r="IM211"/>
      <c r="IN211"/>
      <c r="IO211"/>
      <c r="IP211"/>
      <c r="IQ211"/>
      <c r="IR211"/>
      <c r="IS211"/>
      <c r="IT211"/>
      <c r="IU211"/>
    </row>
    <row r="212" spans="1:255" ht="16.25" customHeight="1" thickBot="1">
      <c r="A212"/>
      <c r="B212" s="398"/>
      <c r="C212" s="399"/>
      <c r="D212" s="331"/>
      <c r="E212" s="331"/>
      <c r="F212" s="331"/>
      <c r="G212" s="331"/>
      <c r="H212" s="331"/>
      <c r="I212" s="91"/>
      <c r="J212" s="90"/>
      <c r="K212" s="90"/>
      <c r="L212" s="91"/>
      <c r="M212" s="90"/>
      <c r="N212" s="181" t="s">
        <v>7</v>
      </c>
      <c r="O212" s="317" t="s">
        <v>233</v>
      </c>
      <c r="P212" s="317"/>
      <c r="Q212" s="317"/>
      <c r="R212" s="318" t="s">
        <v>175</v>
      </c>
      <c r="S212" s="318"/>
      <c r="T212" s="318"/>
      <c r="U212" s="318"/>
      <c r="V212" s="181" t="s">
        <v>7</v>
      </c>
      <c r="W212" s="319" t="s">
        <v>176</v>
      </c>
      <c r="X212" s="319"/>
      <c r="Y212" s="181" t="s">
        <v>7</v>
      </c>
      <c r="Z212" s="320" t="s">
        <v>177</v>
      </c>
      <c r="AA212" s="320"/>
      <c r="AB212" s="126"/>
      <c r="AC212" s="346"/>
      <c r="AD212"/>
      <c r="AE212" s="1" t="str">
        <f>+I213</f>
        <v>□</v>
      </c>
      <c r="AF212"/>
      <c r="AG212"/>
      <c r="AH212" s="177" t="s">
        <v>109</v>
      </c>
      <c r="AI212"/>
      <c r="AJ212" s="30" t="str">
        <f>IF(V212&amp;Y212="■□","◎過分",IF(V212&amp;Y212="□■","●適合",IF(V212&amp;Y212="□□","■未答","▼矛盾")))</f>
        <v>■未答</v>
      </c>
      <c r="AK212"/>
      <c r="AL212" s="24"/>
      <c r="AM212" s="30" t="s">
        <v>2</v>
      </c>
      <c r="AN212" s="30" t="s">
        <v>3</v>
      </c>
      <c r="AO212" s="30" t="s">
        <v>4</v>
      </c>
      <c r="AP212" s="31" t="s">
        <v>30</v>
      </c>
      <c r="AQ212" s="31" t="s">
        <v>5</v>
      </c>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c r="DK212"/>
      <c r="DL212"/>
      <c r="DM212"/>
      <c r="DN212"/>
      <c r="DO212"/>
      <c r="DP212"/>
      <c r="DQ212"/>
      <c r="DR212"/>
      <c r="DS212"/>
      <c r="DT212"/>
      <c r="DU212"/>
      <c r="DV212"/>
      <c r="DW212"/>
      <c r="DX212"/>
      <c r="DY212"/>
      <c r="DZ212"/>
      <c r="EA212"/>
      <c r="EB212"/>
      <c r="EC212"/>
      <c r="ED212"/>
      <c r="EE212"/>
      <c r="EF212"/>
      <c r="EG212"/>
      <c r="EH212"/>
      <c r="EI212"/>
      <c r="EJ212"/>
      <c r="EK212"/>
      <c r="EL212"/>
      <c r="EM212"/>
      <c r="EN212"/>
      <c r="EO212"/>
      <c r="EP212"/>
      <c r="EQ212"/>
      <c r="ER212"/>
      <c r="ES212"/>
      <c r="ET212"/>
      <c r="EU212"/>
      <c r="EV212"/>
      <c r="EW212"/>
      <c r="EX212"/>
      <c r="EY212"/>
      <c r="EZ212"/>
      <c r="FA212"/>
      <c r="FB212"/>
      <c r="FC212"/>
      <c r="FD212"/>
      <c r="FE212"/>
      <c r="FF212"/>
      <c r="FG212"/>
      <c r="FH212"/>
      <c r="FI212"/>
      <c r="FJ212"/>
      <c r="FK212"/>
      <c r="FL212"/>
      <c r="FM212"/>
      <c r="FN212"/>
      <c r="FO212"/>
      <c r="FP212"/>
      <c r="FQ212"/>
      <c r="FR212"/>
      <c r="FS212"/>
      <c r="FT212"/>
      <c r="FU212"/>
      <c r="FV212"/>
      <c r="FW212"/>
      <c r="FX212"/>
      <c r="FY212"/>
      <c r="FZ212"/>
      <c r="GA212"/>
      <c r="GB212"/>
      <c r="GC212"/>
      <c r="GD212"/>
      <c r="GE212"/>
      <c r="GF212"/>
      <c r="GG212"/>
      <c r="GH212"/>
      <c r="GI212"/>
      <c r="GJ212"/>
      <c r="GK212"/>
      <c r="GL212"/>
      <c r="GM212"/>
      <c r="GN212"/>
      <c r="GO212"/>
      <c r="GP212"/>
      <c r="GQ212"/>
      <c r="GR212"/>
      <c r="GS212"/>
      <c r="GT212"/>
      <c r="GU212"/>
      <c r="GV212"/>
      <c r="GW212"/>
      <c r="GX212"/>
      <c r="GY212"/>
      <c r="GZ212"/>
      <c r="HA212"/>
      <c r="HB212"/>
      <c r="HC212"/>
      <c r="HD212"/>
      <c r="HE212"/>
      <c r="HF212"/>
      <c r="HG212"/>
      <c r="HH212"/>
      <c r="HI212"/>
      <c r="HJ212"/>
      <c r="HK212"/>
      <c r="HL212"/>
      <c r="HM212"/>
      <c r="HN212"/>
      <c r="HO212"/>
      <c r="HP212"/>
      <c r="HQ212"/>
      <c r="HR212"/>
      <c r="HS212"/>
      <c r="HT212"/>
      <c r="HU212"/>
      <c r="HV212"/>
      <c r="HW212"/>
      <c r="HX212"/>
      <c r="HY212"/>
      <c r="HZ212"/>
      <c r="IA212"/>
      <c r="IB212"/>
      <c r="IC212"/>
      <c r="ID212"/>
      <c r="IE212"/>
      <c r="IF212"/>
      <c r="IG212"/>
      <c r="IH212"/>
      <c r="II212"/>
      <c r="IJ212"/>
      <c r="IK212"/>
      <c r="IL212"/>
      <c r="IM212"/>
      <c r="IN212"/>
      <c r="IO212"/>
      <c r="IP212"/>
      <c r="IQ212"/>
      <c r="IR212"/>
      <c r="IS212"/>
      <c r="IT212"/>
      <c r="IU212"/>
    </row>
    <row r="213" spans="1:255" ht="16.25" customHeight="1" thickBot="1">
      <c r="A213"/>
      <c r="B213" s="398"/>
      <c r="C213" s="399"/>
      <c r="D213" s="331"/>
      <c r="E213" s="331"/>
      <c r="F213" s="331"/>
      <c r="G213" s="331"/>
      <c r="H213" s="331"/>
      <c r="I213" s="181" t="s">
        <v>7</v>
      </c>
      <c r="J213" s="317" t="s">
        <v>257</v>
      </c>
      <c r="K213" s="317"/>
      <c r="L213" s="317"/>
      <c r="M213" s="317"/>
      <c r="N213" s="317"/>
      <c r="O213" s="317"/>
      <c r="P213" s="317"/>
      <c r="Q213" s="317"/>
      <c r="R213" s="321" t="s">
        <v>199</v>
      </c>
      <c r="S213" s="321"/>
      <c r="T213" s="321"/>
      <c r="U213" s="321"/>
      <c r="V213" s="321"/>
      <c r="W213" s="321"/>
      <c r="X213" s="322"/>
      <c r="Y213" s="322"/>
      <c r="Z213" s="322"/>
      <c r="AA213" s="84" t="s">
        <v>82</v>
      </c>
      <c r="AB213" s="84"/>
      <c r="AC213" s="346"/>
      <c r="AD213"/>
      <c r="AE213" s="1" t="str">
        <f>+I214</f>
        <v>□</v>
      </c>
      <c r="AF213"/>
      <c r="AG213"/>
      <c r="AH213" s="177" t="s">
        <v>179</v>
      </c>
      <c r="AI213"/>
      <c r="AJ213" s="178" t="str">
        <f>IF(X213&gt;0,IF(X213&lt;700,"◆低すぎ",IF(X213&gt;900,"◆高すぎ","●適合")),"■未答")</f>
        <v>■未答</v>
      </c>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c r="CN213"/>
      <c r="CO213"/>
      <c r="CP213"/>
      <c r="CQ213"/>
      <c r="CR213"/>
      <c r="CS213"/>
      <c r="CT213"/>
      <c r="CU213"/>
      <c r="CV213"/>
      <c r="CW213"/>
      <c r="CX213"/>
      <c r="CY213"/>
      <c r="CZ213"/>
      <c r="DA213"/>
      <c r="DB213"/>
      <c r="DC213"/>
      <c r="DD213"/>
      <c r="DE213"/>
      <c r="DF213"/>
      <c r="DG213"/>
      <c r="DH213"/>
      <c r="DI213"/>
      <c r="DJ213"/>
      <c r="DK213"/>
      <c r="DL213"/>
      <c r="DM213"/>
      <c r="DN213"/>
      <c r="DO213"/>
      <c r="DP213"/>
      <c r="DQ213"/>
      <c r="DR213"/>
      <c r="DS213"/>
      <c r="DT213"/>
      <c r="DU213"/>
      <c r="DV213"/>
      <c r="DW213"/>
      <c r="DX213"/>
      <c r="DY213"/>
      <c r="DZ213"/>
      <c r="EA213"/>
      <c r="EB213"/>
      <c r="EC213"/>
      <c r="ED213"/>
      <c r="EE213"/>
      <c r="EF213"/>
      <c r="EG213"/>
      <c r="EH213"/>
      <c r="EI213"/>
      <c r="EJ213"/>
      <c r="EK213"/>
      <c r="EL213"/>
      <c r="EM213"/>
      <c r="EN213"/>
      <c r="EO213"/>
      <c r="EP213"/>
      <c r="EQ213"/>
      <c r="ER213"/>
      <c r="ES213"/>
      <c r="ET213"/>
      <c r="EU213"/>
      <c r="EV213"/>
      <c r="EW213"/>
      <c r="EX213"/>
      <c r="EY213"/>
      <c r="EZ213"/>
      <c r="FA213"/>
      <c r="FB213"/>
      <c r="FC213"/>
      <c r="FD213"/>
      <c r="FE213"/>
      <c r="FF213"/>
      <c r="FG213"/>
      <c r="FH213"/>
      <c r="FI213"/>
      <c r="FJ213"/>
      <c r="FK213"/>
      <c r="FL213"/>
      <c r="FM213"/>
      <c r="FN213"/>
      <c r="FO213"/>
      <c r="FP213"/>
      <c r="FQ213"/>
      <c r="FR213"/>
      <c r="FS213"/>
      <c r="FT213"/>
      <c r="FU213"/>
      <c r="FV213"/>
      <c r="FW213"/>
      <c r="FX213"/>
      <c r="FY213"/>
      <c r="FZ213"/>
      <c r="GA213"/>
      <c r="GB213"/>
      <c r="GC213"/>
      <c r="GD213"/>
      <c r="GE213"/>
      <c r="GF213"/>
      <c r="GG213"/>
      <c r="GH213"/>
      <c r="GI213"/>
      <c r="GJ213"/>
      <c r="GK213"/>
      <c r="GL213"/>
      <c r="GM213"/>
      <c r="GN213"/>
      <c r="GO213"/>
      <c r="GP213"/>
      <c r="GQ213"/>
      <c r="GR213"/>
      <c r="GS213"/>
      <c r="GT213"/>
      <c r="GU213"/>
      <c r="GV213"/>
      <c r="GW213"/>
      <c r="GX213"/>
      <c r="GY213"/>
      <c r="GZ213"/>
      <c r="HA213"/>
      <c r="HB213"/>
      <c r="HC213"/>
      <c r="HD213"/>
      <c r="HE213"/>
      <c r="HF213"/>
      <c r="HG213"/>
      <c r="HH213"/>
      <c r="HI213"/>
      <c r="HJ213"/>
      <c r="HK213"/>
      <c r="HL213"/>
      <c r="HM213"/>
      <c r="HN213"/>
      <c r="HO213"/>
      <c r="HP213"/>
      <c r="HQ213"/>
      <c r="HR213"/>
      <c r="HS213"/>
      <c r="HT213"/>
      <c r="HU213"/>
      <c r="HV213"/>
      <c r="HW213"/>
      <c r="HX213"/>
      <c r="HY213"/>
      <c r="HZ213"/>
      <c r="IA213"/>
      <c r="IB213"/>
      <c r="IC213"/>
      <c r="ID213"/>
      <c r="IE213"/>
      <c r="IF213"/>
      <c r="IG213"/>
      <c r="IH213"/>
      <c r="II213"/>
      <c r="IJ213"/>
      <c r="IK213"/>
      <c r="IL213"/>
      <c r="IM213"/>
      <c r="IN213"/>
      <c r="IO213"/>
      <c r="IP213"/>
      <c r="IQ213"/>
      <c r="IR213"/>
      <c r="IS213"/>
      <c r="IT213"/>
      <c r="IU213"/>
    </row>
    <row r="214" spans="1:255" ht="16.25" customHeight="1" thickBot="1">
      <c r="A214"/>
      <c r="B214" s="398"/>
      <c r="C214" s="399"/>
      <c r="D214" s="331"/>
      <c r="E214" s="331"/>
      <c r="F214" s="331"/>
      <c r="G214" s="331"/>
      <c r="H214" s="331"/>
      <c r="I214" s="182" t="s">
        <v>7</v>
      </c>
      <c r="J214" s="342" t="s">
        <v>258</v>
      </c>
      <c r="K214" s="342"/>
      <c r="L214" s="342"/>
      <c r="M214" s="342"/>
      <c r="N214" s="342"/>
      <c r="O214" s="342"/>
      <c r="P214" s="342"/>
      <c r="Q214" s="342"/>
      <c r="R214" s="121"/>
      <c r="S214" s="104"/>
      <c r="T214" s="104"/>
      <c r="U214" s="104"/>
      <c r="V214" s="104"/>
      <c r="W214" s="104"/>
      <c r="X214" s="104"/>
      <c r="Y214" s="104"/>
      <c r="Z214" s="104"/>
      <c r="AA214" s="104"/>
      <c r="AB214" s="104"/>
      <c r="AC214" s="346"/>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c r="CN214"/>
      <c r="CO214"/>
      <c r="CP214"/>
      <c r="CQ214"/>
      <c r="CR214"/>
      <c r="CS214"/>
      <c r="CT214"/>
      <c r="CU214"/>
      <c r="CV214"/>
      <c r="CW214"/>
      <c r="CX214"/>
      <c r="CY214"/>
      <c r="CZ214"/>
      <c r="DA214"/>
      <c r="DB214"/>
      <c r="DC214"/>
      <c r="DD214"/>
      <c r="DE214"/>
      <c r="DF214"/>
      <c r="DG214"/>
      <c r="DH214"/>
      <c r="DI214"/>
      <c r="DJ214"/>
      <c r="DK214"/>
      <c r="DL214"/>
      <c r="DM214"/>
      <c r="DN214"/>
      <c r="DO214"/>
      <c r="DP214"/>
      <c r="DQ214"/>
      <c r="DR214"/>
      <c r="DS214"/>
      <c r="DT214"/>
      <c r="DU214"/>
      <c r="DV214"/>
      <c r="DW214"/>
      <c r="DX214"/>
      <c r="DY214"/>
      <c r="DZ214"/>
      <c r="EA214"/>
      <c r="EB214"/>
      <c r="EC214"/>
      <c r="ED214"/>
      <c r="EE214"/>
      <c r="EF214"/>
      <c r="EG214"/>
      <c r="EH214"/>
      <c r="EI214"/>
      <c r="EJ214"/>
      <c r="EK214"/>
      <c r="EL214"/>
      <c r="EM214"/>
      <c r="EN214"/>
      <c r="EO214"/>
      <c r="EP214"/>
      <c r="EQ214"/>
      <c r="ER214"/>
      <c r="ES214"/>
      <c r="ET214"/>
      <c r="EU214"/>
      <c r="EV214"/>
      <c r="EW214"/>
      <c r="EX214"/>
      <c r="EY214"/>
      <c r="EZ214"/>
      <c r="FA214"/>
      <c r="FB214"/>
      <c r="FC214"/>
      <c r="FD214"/>
      <c r="FE214"/>
      <c r="FF214"/>
      <c r="FG214"/>
      <c r="FH214"/>
      <c r="FI214"/>
      <c r="FJ214"/>
      <c r="FK214"/>
      <c r="FL214"/>
      <c r="FM214"/>
      <c r="FN214"/>
      <c r="FO214"/>
      <c r="FP214"/>
      <c r="FQ214"/>
      <c r="FR214"/>
      <c r="FS214"/>
      <c r="FT214"/>
      <c r="FU214"/>
      <c r="FV214"/>
      <c r="FW214"/>
      <c r="FX214"/>
      <c r="FY214"/>
      <c r="FZ214"/>
      <c r="GA214"/>
      <c r="GB214"/>
      <c r="GC214"/>
      <c r="GD214"/>
      <c r="GE214"/>
      <c r="GF214"/>
      <c r="GG214"/>
      <c r="GH214"/>
      <c r="GI214"/>
      <c r="GJ214"/>
      <c r="GK214"/>
      <c r="GL214"/>
      <c r="GM214"/>
      <c r="GN214"/>
      <c r="GO214"/>
      <c r="GP214"/>
      <c r="GQ214"/>
      <c r="GR214"/>
      <c r="GS214"/>
      <c r="GT214"/>
      <c r="GU214"/>
      <c r="GV214"/>
      <c r="GW214"/>
      <c r="GX214"/>
      <c r="GY214"/>
      <c r="GZ214"/>
      <c r="HA214"/>
      <c r="HB214"/>
      <c r="HC214"/>
      <c r="HD214"/>
      <c r="HE214"/>
      <c r="HF214"/>
      <c r="HG214"/>
      <c r="HH214"/>
      <c r="HI214"/>
      <c r="HJ214"/>
      <c r="HK214"/>
      <c r="HL214"/>
      <c r="HM214"/>
      <c r="HN214"/>
      <c r="HO214"/>
      <c r="HP214"/>
      <c r="HQ214"/>
      <c r="HR214"/>
      <c r="HS214"/>
      <c r="HT214"/>
      <c r="HU214"/>
      <c r="HV214"/>
      <c r="HW214"/>
      <c r="HX214"/>
      <c r="HY214"/>
      <c r="HZ214"/>
      <c r="IA214"/>
      <c r="IB214"/>
      <c r="IC214"/>
      <c r="ID214"/>
      <c r="IE214"/>
      <c r="IF214"/>
      <c r="IG214"/>
      <c r="IH214"/>
      <c r="II214"/>
      <c r="IJ214"/>
      <c r="IK214"/>
      <c r="IL214"/>
      <c r="IM214"/>
      <c r="IN214"/>
      <c r="IO214"/>
      <c r="IP214"/>
      <c r="IQ214"/>
      <c r="IR214"/>
      <c r="IS214"/>
      <c r="IT214"/>
      <c r="IU214"/>
    </row>
    <row r="215" spans="1:255" ht="16.25" customHeight="1" thickBot="1">
      <c r="A215"/>
      <c r="B215" s="398"/>
      <c r="C215" s="399"/>
      <c r="D215" s="105"/>
      <c r="E215" s="387" t="s">
        <v>348</v>
      </c>
      <c r="F215" s="388"/>
      <c r="G215" s="388"/>
      <c r="H215" s="388"/>
      <c r="I215" s="131"/>
      <c r="J215" s="131"/>
      <c r="K215" s="131"/>
      <c r="L215" s="131"/>
      <c r="M215" s="131"/>
      <c r="N215" s="131"/>
      <c r="O215" s="131"/>
      <c r="P215" s="131"/>
      <c r="Q215" s="97"/>
      <c r="R215" s="382" t="s">
        <v>259</v>
      </c>
      <c r="S215" s="382"/>
      <c r="T215" s="382"/>
      <c r="U215" s="382"/>
      <c r="V215" s="382"/>
      <c r="W215" s="382"/>
      <c r="X215" s="382"/>
      <c r="Y215" s="382"/>
      <c r="Z215" s="382"/>
      <c r="AA215" s="382"/>
      <c r="AB215" s="382"/>
      <c r="AC215" s="346"/>
      <c r="AD215"/>
      <c r="AE215" s="22" t="str">
        <f>+I216</f>
        <v>□</v>
      </c>
      <c r="AF215"/>
      <c r="AG215"/>
      <c r="AH215" s="30" t="str">
        <f>IF(AE215&amp;AE216="■□","◎避け",IF(AE215&amp;AE216="□■","●無し",IF(AE215&amp;AE216="□□","■未答","▼矛盾")))</f>
        <v>■未答</v>
      </c>
      <c r="AI215" s="81"/>
      <c r="AJ215"/>
      <c r="AK215"/>
      <c r="AL215" s="24" t="s">
        <v>25</v>
      </c>
      <c r="AM215" s="25" t="s">
        <v>26</v>
      </c>
      <c r="AN215" s="25" t="s">
        <v>27</v>
      </c>
      <c r="AO215" s="25" t="s">
        <v>28</v>
      </c>
      <c r="AP215" s="26" t="s">
        <v>29</v>
      </c>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c r="CN215"/>
      <c r="CO215"/>
      <c r="CP215"/>
      <c r="CQ215"/>
      <c r="CR215"/>
      <c r="CS215"/>
      <c r="CT215"/>
      <c r="CU215"/>
      <c r="CV215"/>
      <c r="CW215"/>
      <c r="CX215"/>
      <c r="CY215"/>
      <c r="CZ215"/>
      <c r="DA215"/>
      <c r="DB215"/>
      <c r="DC215"/>
      <c r="DD215"/>
      <c r="DE215"/>
      <c r="DF215"/>
      <c r="DG215"/>
      <c r="DH215"/>
      <c r="DI215"/>
      <c r="DJ215"/>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c r="EZ215"/>
      <c r="FA215"/>
      <c r="FB215"/>
      <c r="FC215"/>
      <c r="FD215"/>
      <c r="FE215"/>
      <c r="FF215"/>
      <c r="FG215"/>
      <c r="FH215"/>
      <c r="FI215"/>
      <c r="FJ215"/>
      <c r="FK215"/>
      <c r="FL215"/>
      <c r="FM215"/>
      <c r="FN215"/>
      <c r="FO215"/>
      <c r="FP215"/>
      <c r="FQ215"/>
      <c r="FR215"/>
      <c r="FS215"/>
      <c r="FT215"/>
      <c r="FU215"/>
      <c r="FV215"/>
      <c r="FW215"/>
      <c r="FX215"/>
      <c r="FY215"/>
      <c r="FZ215"/>
      <c r="GA215"/>
      <c r="GB215"/>
      <c r="GC215"/>
      <c r="GD215"/>
      <c r="GE215"/>
      <c r="GF215"/>
      <c r="GG215"/>
      <c r="GH215"/>
      <c r="GI215"/>
      <c r="GJ215"/>
      <c r="GK215"/>
      <c r="GL215"/>
      <c r="GM215"/>
      <c r="GN215"/>
      <c r="GO215"/>
      <c r="GP215"/>
      <c r="GQ215"/>
      <c r="GR215"/>
      <c r="GS215"/>
      <c r="GT215"/>
      <c r="GU215"/>
      <c r="GV215"/>
      <c r="GW215"/>
      <c r="GX215"/>
      <c r="GY215"/>
      <c r="GZ215"/>
      <c r="HA215"/>
      <c r="HB215"/>
      <c r="HC215"/>
      <c r="HD215"/>
      <c r="HE215"/>
      <c r="HF215"/>
      <c r="HG215"/>
      <c r="HH215"/>
      <c r="HI215"/>
      <c r="HJ215"/>
      <c r="HK215"/>
      <c r="HL215"/>
      <c r="HM215"/>
      <c r="HN215"/>
      <c r="HO215"/>
      <c r="HP215"/>
      <c r="HQ215"/>
      <c r="HR215"/>
      <c r="HS215"/>
      <c r="HT215"/>
      <c r="HU215"/>
      <c r="HV215"/>
      <c r="HW215"/>
      <c r="HX215"/>
      <c r="HY215"/>
      <c r="HZ215"/>
      <c r="IA215"/>
      <c r="IB215"/>
      <c r="IC215"/>
      <c r="ID215"/>
      <c r="IE215"/>
      <c r="IF215"/>
      <c r="IG215"/>
      <c r="IH215"/>
      <c r="II215"/>
      <c r="IJ215"/>
      <c r="IK215"/>
      <c r="IL215"/>
      <c r="IM215"/>
      <c r="IN215"/>
      <c r="IO215"/>
      <c r="IP215"/>
      <c r="IQ215"/>
      <c r="IR215"/>
      <c r="IS215"/>
      <c r="IT215"/>
      <c r="IU215"/>
    </row>
    <row r="216" spans="1:255" ht="16.25" customHeight="1" thickBot="1">
      <c r="A216"/>
      <c r="B216" s="398"/>
      <c r="C216" s="399"/>
      <c r="D216" s="105"/>
      <c r="E216" s="388"/>
      <c r="F216" s="388"/>
      <c r="G216" s="388"/>
      <c r="H216" s="388"/>
      <c r="I216" s="181" t="s">
        <v>7</v>
      </c>
      <c r="J216" s="317" t="s">
        <v>260</v>
      </c>
      <c r="K216" s="317"/>
      <c r="L216" s="317"/>
      <c r="M216" s="317"/>
      <c r="N216" s="317"/>
      <c r="O216" s="317"/>
      <c r="P216" s="317"/>
      <c r="Q216" s="317"/>
      <c r="R216" s="383"/>
      <c r="S216" s="383"/>
      <c r="T216" s="383"/>
      <c r="U216" s="383"/>
      <c r="V216" s="383"/>
      <c r="W216" s="383"/>
      <c r="X216" s="383"/>
      <c r="Y216" s="383"/>
      <c r="Z216" s="383"/>
      <c r="AA216" s="383"/>
      <c r="AB216" s="383"/>
      <c r="AC216" s="346"/>
      <c r="AD216"/>
      <c r="AE216" s="1" t="str">
        <f>+I217</f>
        <v>□</v>
      </c>
      <c r="AF216"/>
      <c r="AG216"/>
      <c r="AH216"/>
      <c r="AI216"/>
      <c r="AJ216"/>
      <c r="AK216"/>
      <c r="AL216"/>
      <c r="AM216" s="30" t="s">
        <v>261</v>
      </c>
      <c r="AN216" s="30" t="s">
        <v>262</v>
      </c>
      <c r="AO216" s="31" t="s">
        <v>30</v>
      </c>
      <c r="AP216" s="31" t="s">
        <v>5</v>
      </c>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c r="FU216"/>
      <c r="FV216"/>
      <c r="FW216"/>
      <c r="FX216"/>
      <c r="FY216"/>
      <c r="FZ216"/>
      <c r="GA216"/>
      <c r="GB216"/>
      <c r="GC216"/>
      <c r="GD216"/>
      <c r="GE216"/>
      <c r="GF216"/>
      <c r="GG216"/>
      <c r="GH216"/>
      <c r="GI216"/>
      <c r="GJ216"/>
      <c r="GK216"/>
      <c r="GL216"/>
      <c r="GM216"/>
      <c r="GN216"/>
      <c r="GO216"/>
      <c r="GP216"/>
      <c r="GQ216"/>
      <c r="GR216"/>
      <c r="GS216"/>
      <c r="GT216"/>
      <c r="GU216"/>
      <c r="GV216"/>
      <c r="GW216"/>
      <c r="GX216"/>
      <c r="GY216"/>
      <c r="GZ216"/>
      <c r="HA216"/>
      <c r="HB216"/>
      <c r="HC216"/>
      <c r="HD216"/>
      <c r="HE216"/>
      <c r="HF216"/>
      <c r="HG216"/>
      <c r="HH216"/>
      <c r="HI216"/>
      <c r="HJ216"/>
      <c r="HK216"/>
      <c r="HL216"/>
      <c r="HM216"/>
      <c r="HN216"/>
      <c r="HO216"/>
      <c r="HP216"/>
      <c r="HQ216"/>
      <c r="HR216"/>
      <c r="HS216"/>
      <c r="HT216"/>
      <c r="HU216"/>
      <c r="HV216"/>
      <c r="HW216"/>
      <c r="HX216"/>
      <c r="HY216"/>
      <c r="HZ216"/>
      <c r="IA216"/>
      <c r="IB216"/>
      <c r="IC216"/>
      <c r="ID216"/>
      <c r="IE216"/>
      <c r="IF216"/>
      <c r="IG216"/>
      <c r="IH216"/>
      <c r="II216"/>
      <c r="IJ216"/>
      <c r="IK216"/>
      <c r="IL216"/>
      <c r="IM216"/>
      <c r="IN216"/>
      <c r="IO216"/>
      <c r="IP216"/>
      <c r="IQ216"/>
      <c r="IR216"/>
      <c r="IS216"/>
      <c r="IT216"/>
      <c r="IU216"/>
    </row>
    <row r="217" spans="1:255" ht="16.25" customHeight="1" thickBot="1">
      <c r="A217"/>
      <c r="B217" s="398"/>
      <c r="C217" s="399"/>
      <c r="D217" s="105"/>
      <c r="E217" s="388"/>
      <c r="F217" s="388"/>
      <c r="G217" s="388"/>
      <c r="H217" s="388"/>
      <c r="I217" s="181" t="s">
        <v>7</v>
      </c>
      <c r="J217" s="317" t="s">
        <v>263</v>
      </c>
      <c r="K217" s="317"/>
      <c r="L217" s="317"/>
      <c r="M217" s="317"/>
      <c r="N217" s="317"/>
      <c r="O217" s="317"/>
      <c r="P217" s="317"/>
      <c r="Q217" s="317"/>
      <c r="R217" s="383"/>
      <c r="S217" s="383"/>
      <c r="T217" s="383"/>
      <c r="U217" s="383"/>
      <c r="V217" s="383"/>
      <c r="W217" s="383"/>
      <c r="X217" s="383"/>
      <c r="Y217" s="383"/>
      <c r="Z217" s="383"/>
      <c r="AA217" s="383"/>
      <c r="AB217" s="383"/>
      <c r="AC217" s="346"/>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c r="IC217"/>
      <c r="ID217"/>
      <c r="IE217"/>
      <c r="IF217"/>
      <c r="IG217"/>
      <c r="IH217"/>
      <c r="II217"/>
      <c r="IJ217"/>
      <c r="IK217"/>
      <c r="IL217"/>
      <c r="IM217"/>
      <c r="IN217"/>
      <c r="IO217"/>
      <c r="IP217"/>
      <c r="IQ217"/>
      <c r="IR217"/>
      <c r="IS217"/>
      <c r="IT217"/>
      <c r="IU217"/>
    </row>
    <row r="218" spans="1:255" ht="16.25" customHeight="1" thickBot="1">
      <c r="A218"/>
      <c r="B218" s="398"/>
      <c r="C218" s="399"/>
      <c r="D218" s="105"/>
      <c r="E218" s="388"/>
      <c r="F218" s="388"/>
      <c r="G218" s="388"/>
      <c r="H218" s="388"/>
      <c r="I218" s="119"/>
      <c r="J218" s="119"/>
      <c r="K218" s="119"/>
      <c r="L218" s="119"/>
      <c r="M218" s="119"/>
      <c r="N218" s="119"/>
      <c r="O218" s="119"/>
      <c r="P218" s="119"/>
      <c r="Q218" s="120"/>
      <c r="R218" s="383"/>
      <c r="S218" s="383"/>
      <c r="T218" s="383"/>
      <c r="U218" s="383"/>
      <c r="V218" s="383"/>
      <c r="W218" s="383"/>
      <c r="X218" s="383"/>
      <c r="Y218" s="383"/>
      <c r="Z218" s="383"/>
      <c r="AA218" s="383"/>
      <c r="AB218" s="383"/>
      <c r="AC218" s="346"/>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c r="IM218"/>
      <c r="IN218"/>
      <c r="IO218"/>
      <c r="IP218"/>
      <c r="IQ218"/>
      <c r="IR218"/>
      <c r="IS218"/>
      <c r="IT218"/>
      <c r="IU218"/>
    </row>
    <row r="219" spans="1:255" ht="12" customHeight="1" thickBot="1">
      <c r="A219"/>
      <c r="B219" s="398"/>
      <c r="C219" s="399"/>
      <c r="D219" s="105"/>
      <c r="E219" s="359" t="s">
        <v>349</v>
      </c>
      <c r="F219" s="325"/>
      <c r="G219" s="325"/>
      <c r="H219" s="325"/>
      <c r="I219" s="131"/>
      <c r="J219" s="131"/>
      <c r="K219" s="131"/>
      <c r="L219" s="131"/>
      <c r="M219" s="131"/>
      <c r="N219" s="131"/>
      <c r="O219" s="131"/>
      <c r="P219" s="131"/>
      <c r="Q219" s="97"/>
      <c r="R219" s="382" t="s">
        <v>264</v>
      </c>
      <c r="S219" s="382"/>
      <c r="T219" s="382"/>
      <c r="U219" s="382"/>
      <c r="V219" s="382"/>
      <c r="W219" s="382"/>
      <c r="X219" s="382"/>
      <c r="Y219" s="382"/>
      <c r="Z219" s="382"/>
      <c r="AA219" s="382"/>
      <c r="AB219" s="382"/>
      <c r="AC219" s="346"/>
      <c r="AD219"/>
      <c r="AE219" s="22" t="str">
        <f>+I220</f>
        <v>□</v>
      </c>
      <c r="AF219"/>
      <c r="AG219"/>
      <c r="AH219" s="30" t="str">
        <f>IF(AE219&amp;AE220="■□","◎避け",IF(AE219&amp;AE220="□■","●無し",IF(AE219&amp;AE220="□□","■未答","▼矛盾")))</f>
        <v>■未答</v>
      </c>
      <c r="AI219" s="81"/>
      <c r="AJ219"/>
      <c r="AK219"/>
      <c r="AL219" s="24" t="s">
        <v>25</v>
      </c>
      <c r="AM219" s="25" t="s">
        <v>26</v>
      </c>
      <c r="AN219" s="25" t="s">
        <v>27</v>
      </c>
      <c r="AO219" s="25" t="s">
        <v>28</v>
      </c>
      <c r="AP219" s="26" t="s">
        <v>29</v>
      </c>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c r="IB219"/>
      <c r="IC219"/>
      <c r="ID219"/>
      <c r="IE219"/>
      <c r="IF219"/>
      <c r="IG219"/>
      <c r="IH219"/>
      <c r="II219"/>
      <c r="IJ219"/>
      <c r="IK219"/>
      <c r="IL219"/>
      <c r="IM219"/>
      <c r="IN219"/>
      <c r="IO219"/>
      <c r="IP219"/>
      <c r="IQ219"/>
      <c r="IR219"/>
      <c r="IS219"/>
      <c r="IT219"/>
      <c r="IU219"/>
    </row>
    <row r="220" spans="1:255" ht="12" customHeight="1" thickBot="1">
      <c r="A220"/>
      <c r="B220" s="398"/>
      <c r="C220" s="399"/>
      <c r="D220" s="105"/>
      <c r="E220" s="325"/>
      <c r="F220" s="325"/>
      <c r="G220" s="325"/>
      <c r="H220" s="325"/>
      <c r="I220" s="181" t="s">
        <v>7</v>
      </c>
      <c r="J220" s="317" t="s">
        <v>260</v>
      </c>
      <c r="K220" s="317"/>
      <c r="L220" s="317"/>
      <c r="M220" s="317"/>
      <c r="N220" s="317"/>
      <c r="O220" s="317"/>
      <c r="P220" s="317"/>
      <c r="Q220" s="317"/>
      <c r="R220" s="383"/>
      <c r="S220" s="383"/>
      <c r="T220" s="383"/>
      <c r="U220" s="383"/>
      <c r="V220" s="383"/>
      <c r="W220" s="383"/>
      <c r="X220" s="383"/>
      <c r="Y220" s="383"/>
      <c r="Z220" s="383"/>
      <c r="AA220" s="383"/>
      <c r="AB220" s="383"/>
      <c r="AC220" s="346"/>
      <c r="AD220"/>
      <c r="AE220" s="1" t="str">
        <f>+I221</f>
        <v>□</v>
      </c>
      <c r="AF220"/>
      <c r="AG220"/>
      <c r="AH220"/>
      <c r="AI220"/>
      <c r="AJ220"/>
      <c r="AK220"/>
      <c r="AL220"/>
      <c r="AM220" s="30" t="s">
        <v>261</v>
      </c>
      <c r="AN220" s="30" t="s">
        <v>262</v>
      </c>
      <c r="AO220" s="31" t="s">
        <v>30</v>
      </c>
      <c r="AP220" s="31" t="s">
        <v>5</v>
      </c>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c r="CN220"/>
      <c r="CO220"/>
      <c r="CP220"/>
      <c r="CQ220"/>
      <c r="CR220"/>
      <c r="CS220"/>
      <c r="CT220"/>
      <c r="CU220"/>
      <c r="CV220"/>
      <c r="CW220"/>
      <c r="CX220"/>
      <c r="CY220"/>
      <c r="CZ220"/>
      <c r="DA220"/>
      <c r="DB220"/>
      <c r="DC220"/>
      <c r="DD220"/>
      <c r="DE220"/>
      <c r="DF220"/>
      <c r="DG220"/>
      <c r="DH220"/>
      <c r="DI220"/>
      <c r="DJ220"/>
      <c r="DK220"/>
      <c r="DL220"/>
      <c r="DM220"/>
      <c r="DN220"/>
      <c r="DO220"/>
      <c r="DP220"/>
      <c r="DQ220"/>
      <c r="DR220"/>
      <c r="DS220"/>
      <c r="DT220"/>
      <c r="DU220"/>
      <c r="DV220"/>
      <c r="DW220"/>
      <c r="DX220"/>
      <c r="DY220"/>
      <c r="DZ220"/>
      <c r="EA220"/>
      <c r="EB220"/>
      <c r="EC220"/>
      <c r="ED220"/>
      <c r="EE220"/>
      <c r="EF220"/>
      <c r="EG220"/>
      <c r="EH220"/>
      <c r="EI220"/>
      <c r="EJ220"/>
      <c r="EK220"/>
      <c r="EL220"/>
      <c r="EM220"/>
      <c r="EN220"/>
      <c r="EO220"/>
      <c r="EP220"/>
      <c r="EQ220"/>
      <c r="ER220"/>
      <c r="ES220"/>
      <c r="ET220"/>
      <c r="EU220"/>
      <c r="EV220"/>
      <c r="EW220"/>
      <c r="EX220"/>
      <c r="EY220"/>
      <c r="EZ220"/>
      <c r="FA220"/>
      <c r="FB220"/>
      <c r="FC220"/>
      <c r="FD220"/>
      <c r="FE220"/>
      <c r="FF220"/>
      <c r="FG220"/>
      <c r="FH220"/>
      <c r="FI220"/>
      <c r="FJ220"/>
      <c r="FK220"/>
      <c r="FL220"/>
      <c r="FM220"/>
      <c r="FN220"/>
      <c r="FO220"/>
      <c r="FP220"/>
      <c r="FQ220"/>
      <c r="FR220"/>
      <c r="FS220"/>
      <c r="FT220"/>
      <c r="FU220"/>
      <c r="FV220"/>
      <c r="FW220"/>
      <c r="FX220"/>
      <c r="FY220"/>
      <c r="FZ220"/>
      <c r="GA220"/>
      <c r="GB220"/>
      <c r="GC220"/>
      <c r="GD220"/>
      <c r="GE220"/>
      <c r="GF220"/>
      <c r="GG220"/>
      <c r="GH220"/>
      <c r="GI220"/>
      <c r="GJ220"/>
      <c r="GK220"/>
      <c r="GL220"/>
      <c r="GM220"/>
      <c r="GN220"/>
      <c r="GO220"/>
      <c r="GP220"/>
      <c r="GQ220"/>
      <c r="GR220"/>
      <c r="GS220"/>
      <c r="GT220"/>
      <c r="GU220"/>
      <c r="GV220"/>
      <c r="GW220"/>
      <c r="GX220"/>
      <c r="GY220"/>
      <c r="GZ220"/>
      <c r="HA220"/>
      <c r="HB220"/>
      <c r="HC220"/>
      <c r="HD220"/>
      <c r="HE220"/>
      <c r="HF220"/>
      <c r="HG220"/>
      <c r="HH220"/>
      <c r="HI220"/>
      <c r="HJ220"/>
      <c r="HK220"/>
      <c r="HL220"/>
      <c r="HM220"/>
      <c r="HN220"/>
      <c r="HO220"/>
      <c r="HP220"/>
      <c r="HQ220"/>
      <c r="HR220"/>
      <c r="HS220"/>
      <c r="HT220"/>
      <c r="HU220"/>
      <c r="HV220"/>
      <c r="HW220"/>
      <c r="HX220"/>
      <c r="HY220"/>
      <c r="HZ220"/>
      <c r="IA220"/>
      <c r="IB220"/>
      <c r="IC220"/>
      <c r="ID220"/>
      <c r="IE220"/>
      <c r="IF220"/>
      <c r="IG220"/>
      <c r="IH220"/>
      <c r="II220"/>
      <c r="IJ220"/>
      <c r="IK220"/>
      <c r="IL220"/>
      <c r="IM220"/>
      <c r="IN220"/>
      <c r="IO220"/>
      <c r="IP220"/>
      <c r="IQ220"/>
      <c r="IR220"/>
      <c r="IS220"/>
      <c r="IT220"/>
      <c r="IU220"/>
    </row>
    <row r="221" spans="1:255" ht="12" customHeight="1" thickBot="1">
      <c r="A221"/>
      <c r="B221" s="398"/>
      <c r="C221" s="399"/>
      <c r="D221" s="105"/>
      <c r="E221" s="325"/>
      <c r="F221" s="325"/>
      <c r="G221" s="325"/>
      <c r="H221" s="325"/>
      <c r="I221" s="181" t="s">
        <v>7</v>
      </c>
      <c r="J221" s="317" t="s">
        <v>263</v>
      </c>
      <c r="K221" s="317"/>
      <c r="L221" s="317"/>
      <c r="M221" s="317"/>
      <c r="N221" s="317"/>
      <c r="O221" s="317"/>
      <c r="P221" s="317"/>
      <c r="Q221" s="317"/>
      <c r="R221" s="383"/>
      <c r="S221" s="383"/>
      <c r="T221" s="383"/>
      <c r="U221" s="383"/>
      <c r="V221" s="383"/>
      <c r="W221" s="383"/>
      <c r="X221" s="383"/>
      <c r="Y221" s="383"/>
      <c r="Z221" s="383"/>
      <c r="AA221" s="383"/>
      <c r="AB221" s="383"/>
      <c r="AC221" s="346"/>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c r="CN221"/>
      <c r="CO221"/>
      <c r="CP221"/>
      <c r="CQ221"/>
      <c r="CR221"/>
      <c r="CS221"/>
      <c r="CT221"/>
      <c r="CU221"/>
      <c r="CV221"/>
      <c r="CW221"/>
      <c r="CX221"/>
      <c r="CY221"/>
      <c r="CZ221"/>
      <c r="DA221"/>
      <c r="DB221"/>
      <c r="DC221"/>
      <c r="DD221"/>
      <c r="DE221"/>
      <c r="DF221"/>
      <c r="DG221"/>
      <c r="DH221"/>
      <c r="DI221"/>
      <c r="DJ221"/>
      <c r="DK221"/>
      <c r="DL221"/>
      <c r="DM221"/>
      <c r="DN221"/>
      <c r="DO221"/>
      <c r="DP221"/>
      <c r="DQ221"/>
      <c r="DR221"/>
      <c r="DS221"/>
      <c r="DT221"/>
      <c r="DU221"/>
      <c r="DV221"/>
      <c r="DW221"/>
      <c r="DX221"/>
      <c r="DY221"/>
      <c r="DZ221"/>
      <c r="EA221"/>
      <c r="EB221"/>
      <c r="EC221"/>
      <c r="ED221"/>
      <c r="EE221"/>
      <c r="EF221"/>
      <c r="EG221"/>
      <c r="EH221"/>
      <c r="EI221"/>
      <c r="EJ221"/>
      <c r="EK221"/>
      <c r="EL221"/>
      <c r="EM221"/>
      <c r="EN221"/>
      <c r="EO221"/>
      <c r="EP221"/>
      <c r="EQ221"/>
      <c r="ER221"/>
      <c r="ES221"/>
      <c r="ET221"/>
      <c r="EU221"/>
      <c r="EV221"/>
      <c r="EW221"/>
      <c r="EX221"/>
      <c r="EY221"/>
      <c r="EZ221"/>
      <c r="FA221"/>
      <c r="FB221"/>
      <c r="FC221"/>
      <c r="FD221"/>
      <c r="FE221"/>
      <c r="FF221"/>
      <c r="FG221"/>
      <c r="FH221"/>
      <c r="FI221"/>
      <c r="FJ221"/>
      <c r="FK221"/>
      <c r="FL221"/>
      <c r="FM221"/>
      <c r="FN221"/>
      <c r="FO221"/>
      <c r="FP221"/>
      <c r="FQ221"/>
      <c r="FR221"/>
      <c r="FS221"/>
      <c r="FT221"/>
      <c r="FU221"/>
      <c r="FV221"/>
      <c r="FW221"/>
      <c r="FX221"/>
      <c r="FY221"/>
      <c r="FZ221"/>
      <c r="GA221"/>
      <c r="GB221"/>
      <c r="GC221"/>
      <c r="GD221"/>
      <c r="GE221"/>
      <c r="GF221"/>
      <c r="GG221"/>
      <c r="GH221"/>
      <c r="GI221"/>
      <c r="GJ221"/>
      <c r="GK221"/>
      <c r="GL221"/>
      <c r="GM221"/>
      <c r="GN221"/>
      <c r="GO221"/>
      <c r="GP221"/>
      <c r="GQ221"/>
      <c r="GR221"/>
      <c r="GS221"/>
      <c r="GT221"/>
      <c r="GU221"/>
      <c r="GV221"/>
      <c r="GW221"/>
      <c r="GX221"/>
      <c r="GY221"/>
      <c r="GZ221"/>
      <c r="HA221"/>
      <c r="HB221"/>
      <c r="HC221"/>
      <c r="HD221"/>
      <c r="HE221"/>
      <c r="HF221"/>
      <c r="HG221"/>
      <c r="HH221"/>
      <c r="HI221"/>
      <c r="HJ221"/>
      <c r="HK221"/>
      <c r="HL221"/>
      <c r="HM221"/>
      <c r="HN221"/>
      <c r="HO221"/>
      <c r="HP221"/>
      <c r="HQ221"/>
      <c r="HR221"/>
      <c r="HS221"/>
      <c r="HT221"/>
      <c r="HU221"/>
      <c r="HV221"/>
      <c r="HW221"/>
      <c r="HX221"/>
      <c r="HY221"/>
      <c r="HZ221"/>
      <c r="IA221"/>
      <c r="IB221"/>
      <c r="IC221"/>
      <c r="ID221"/>
      <c r="IE221"/>
      <c r="IF221"/>
      <c r="IG221"/>
      <c r="IH221"/>
      <c r="II221"/>
      <c r="IJ221"/>
      <c r="IK221"/>
      <c r="IL221"/>
      <c r="IM221"/>
      <c r="IN221"/>
      <c r="IO221"/>
      <c r="IP221"/>
      <c r="IQ221"/>
      <c r="IR221"/>
      <c r="IS221"/>
      <c r="IT221"/>
      <c r="IU221"/>
    </row>
    <row r="222" spans="1:255" ht="15.65" customHeight="1">
      <c r="A222"/>
      <c r="B222" s="398"/>
      <c r="C222" s="399"/>
      <c r="D222" s="118"/>
      <c r="E222" s="325"/>
      <c r="F222" s="325"/>
      <c r="G222" s="325"/>
      <c r="H222" s="325"/>
      <c r="I222" s="119"/>
      <c r="J222" s="119"/>
      <c r="K222" s="119"/>
      <c r="L222" s="119"/>
      <c r="M222" s="119"/>
      <c r="N222" s="119"/>
      <c r="O222" s="119"/>
      <c r="P222" s="119"/>
      <c r="Q222" s="120"/>
      <c r="R222" s="383"/>
      <c r="S222" s="383"/>
      <c r="T222" s="383"/>
      <c r="U222" s="383"/>
      <c r="V222" s="383"/>
      <c r="W222" s="383"/>
      <c r="X222" s="383"/>
      <c r="Y222" s="383"/>
      <c r="Z222" s="383"/>
      <c r="AA222" s="383"/>
      <c r="AB222" s="383"/>
      <c r="AC222" s="346"/>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c r="IB222"/>
      <c r="IC222"/>
      <c r="ID222"/>
      <c r="IE222"/>
      <c r="IF222"/>
      <c r="IG222"/>
      <c r="IH222"/>
      <c r="II222"/>
      <c r="IJ222"/>
      <c r="IK222"/>
      <c r="IL222"/>
      <c r="IM222"/>
      <c r="IN222"/>
      <c r="IO222"/>
      <c r="IP222"/>
      <c r="IQ222"/>
      <c r="IR222"/>
      <c r="IS222"/>
      <c r="IT222"/>
      <c r="IU222"/>
    </row>
    <row r="223" spans="1:255" ht="17.25" customHeight="1" thickBot="1">
      <c r="A223"/>
      <c r="B223" s="384" t="s">
        <v>231</v>
      </c>
      <c r="C223" s="385"/>
      <c r="D223" s="362" t="s">
        <v>350</v>
      </c>
      <c r="E223" s="363"/>
      <c r="F223" s="363"/>
      <c r="G223" s="363"/>
      <c r="H223" s="363"/>
      <c r="I223" s="130"/>
      <c r="J223" s="189"/>
      <c r="K223" s="189"/>
      <c r="L223" s="189"/>
      <c r="M223" s="189"/>
      <c r="N223" s="189"/>
      <c r="O223" s="189"/>
      <c r="P223" s="189"/>
      <c r="Q223" s="190"/>
      <c r="R223" s="123"/>
      <c r="S223" s="112"/>
      <c r="T223" s="112"/>
      <c r="U223" s="112"/>
      <c r="V223" s="112"/>
      <c r="W223" s="112"/>
      <c r="X223" s="112"/>
      <c r="Y223" s="112"/>
      <c r="Z223" s="112"/>
      <c r="AA223" s="112"/>
      <c r="AB223" s="113" t="s">
        <v>37</v>
      </c>
      <c r="AC223" s="340"/>
      <c r="AD223"/>
      <c r="AE223" s="22" t="str">
        <f>+I225</f>
        <v>□</v>
      </c>
      <c r="AF223"/>
      <c r="AG223"/>
      <c r="AH223" s="31" t="str">
        <f>IF(AE223&amp;AE224&amp;AE225="■□□","◎無し",IF(AE223&amp;AE224&amp;AE225="□■□","●適合",IF(AE223&amp;AE224&amp;AE225="□□■","◆未達",IF(AE223&amp;AE224&amp;AE225="□□□","■未答","▼矛盾"))))</f>
        <v>■未答</v>
      </c>
      <c r="AI223" s="88"/>
      <c r="AJ223"/>
      <c r="AK223"/>
      <c r="AL223" s="24" t="s">
        <v>75</v>
      </c>
      <c r="AM223" s="25" t="s">
        <v>76</v>
      </c>
      <c r="AN223" s="25" t="s">
        <v>77</v>
      </c>
      <c r="AO223" s="25" t="s">
        <v>78</v>
      </c>
      <c r="AP223" s="25" t="s">
        <v>79</v>
      </c>
      <c r="AQ223" s="26" t="s">
        <v>29</v>
      </c>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c r="FU223"/>
      <c r="FV223"/>
      <c r="FW223"/>
      <c r="FX223"/>
      <c r="FY223"/>
      <c r="FZ223"/>
      <c r="GA223"/>
      <c r="GB223"/>
      <c r="GC223"/>
      <c r="GD223"/>
      <c r="GE223"/>
      <c r="GF223"/>
      <c r="GG223"/>
      <c r="GH223"/>
      <c r="GI223"/>
      <c r="GJ223"/>
      <c r="GK223"/>
      <c r="GL223"/>
      <c r="GM223"/>
      <c r="GN223"/>
      <c r="GO223"/>
      <c r="GP223"/>
      <c r="GQ223"/>
      <c r="GR223"/>
      <c r="GS223"/>
      <c r="GT223"/>
      <c r="GU223"/>
      <c r="GV223"/>
      <c r="GW223"/>
      <c r="GX223"/>
      <c r="GY223"/>
      <c r="GZ223"/>
      <c r="HA223"/>
      <c r="HB223"/>
      <c r="HC223"/>
      <c r="HD223"/>
      <c r="HE223"/>
      <c r="HF223"/>
      <c r="HG223"/>
      <c r="HH223"/>
      <c r="HI223"/>
      <c r="HJ223"/>
      <c r="HK223"/>
      <c r="HL223"/>
      <c r="HM223"/>
      <c r="HN223"/>
      <c r="HO223"/>
      <c r="HP223"/>
      <c r="HQ223"/>
      <c r="HR223"/>
      <c r="HS223"/>
      <c r="HT223"/>
      <c r="HU223"/>
      <c r="HV223"/>
      <c r="HW223"/>
      <c r="HX223"/>
      <c r="HY223"/>
      <c r="HZ223"/>
      <c r="IA223"/>
      <c r="IB223"/>
      <c r="IC223"/>
      <c r="ID223"/>
      <c r="IE223"/>
      <c r="IF223"/>
      <c r="IG223"/>
      <c r="IH223"/>
      <c r="II223"/>
      <c r="IJ223"/>
      <c r="IK223"/>
      <c r="IL223"/>
      <c r="IM223"/>
      <c r="IN223"/>
      <c r="IO223"/>
      <c r="IP223"/>
      <c r="IQ223"/>
      <c r="IR223"/>
      <c r="IS223"/>
      <c r="IT223"/>
      <c r="IU223"/>
    </row>
    <row r="224" spans="1:255" ht="18" customHeight="1" thickBot="1">
      <c r="A224"/>
      <c r="B224" s="384"/>
      <c r="C224" s="385"/>
      <c r="D224" s="363"/>
      <c r="E224" s="363"/>
      <c r="F224" s="363"/>
      <c r="G224" s="363"/>
      <c r="H224" s="363"/>
      <c r="I224" s="78"/>
      <c r="J224" s="90"/>
      <c r="K224" s="90"/>
      <c r="L224" s="90"/>
      <c r="M224" s="90"/>
      <c r="N224" s="90"/>
      <c r="O224" s="90"/>
      <c r="P224" s="90"/>
      <c r="Q224" s="92"/>
      <c r="R224" s="80" t="s">
        <v>7</v>
      </c>
      <c r="S224" s="320" t="s">
        <v>265</v>
      </c>
      <c r="T224" s="320"/>
      <c r="U224" s="320"/>
      <c r="V224" s="320"/>
      <c r="W224" s="320"/>
      <c r="X224" s="320"/>
      <c r="Y224" s="320"/>
      <c r="Z224" s="320"/>
      <c r="AA224" s="320"/>
      <c r="AB224" s="320"/>
      <c r="AC224" s="340"/>
      <c r="AD224"/>
      <c r="AE224" s="1" t="str">
        <f>+I227</f>
        <v>□</v>
      </c>
      <c r="AF224"/>
      <c r="AG224"/>
      <c r="AH224"/>
      <c r="AI224"/>
      <c r="AJ224"/>
      <c r="AK224"/>
      <c r="AL224" s="24"/>
      <c r="AM224" s="30" t="s">
        <v>2</v>
      </c>
      <c r="AN224" s="30" t="s">
        <v>3</v>
      </c>
      <c r="AO224" s="30" t="s">
        <v>4</v>
      </c>
      <c r="AP224" s="31" t="s">
        <v>30</v>
      </c>
      <c r="AQ224" s="31" t="s">
        <v>5</v>
      </c>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c r="CN224"/>
      <c r="CO224"/>
      <c r="CP224"/>
      <c r="CQ224"/>
      <c r="CR224"/>
      <c r="CS224"/>
      <c r="CT224"/>
      <c r="CU224"/>
      <c r="CV224"/>
      <c r="CW224"/>
      <c r="CX224"/>
      <c r="CY224"/>
      <c r="CZ224"/>
      <c r="DA224"/>
      <c r="DB224"/>
      <c r="DC224"/>
      <c r="DD224"/>
      <c r="DE224"/>
      <c r="DF224"/>
      <c r="DG224"/>
      <c r="DH224"/>
      <c r="DI224"/>
      <c r="DJ224"/>
      <c r="DK224"/>
      <c r="DL224"/>
      <c r="DM224"/>
      <c r="DN224"/>
      <c r="DO224"/>
      <c r="DP224"/>
      <c r="DQ224"/>
      <c r="DR224"/>
      <c r="DS224"/>
      <c r="DT224"/>
      <c r="DU224"/>
      <c r="DV224"/>
      <c r="DW224"/>
      <c r="DX224"/>
      <c r="DY224"/>
      <c r="DZ224"/>
      <c r="EA224"/>
      <c r="EB224"/>
      <c r="EC224"/>
      <c r="ED224"/>
      <c r="EE224"/>
      <c r="EF224"/>
      <c r="EG224"/>
      <c r="EH224"/>
      <c r="EI224"/>
      <c r="EJ224"/>
      <c r="EK224"/>
      <c r="EL224"/>
      <c r="EM224"/>
      <c r="EN224"/>
      <c r="EO224"/>
      <c r="EP224"/>
      <c r="EQ224"/>
      <c r="ER224"/>
      <c r="ES224"/>
      <c r="ET224"/>
      <c r="EU224"/>
      <c r="EV224"/>
      <c r="EW224"/>
      <c r="EX224"/>
      <c r="EY224"/>
      <c r="EZ224"/>
      <c r="FA224"/>
      <c r="FB224"/>
      <c r="FC224"/>
      <c r="FD224"/>
      <c r="FE224"/>
      <c r="FF224"/>
      <c r="FG224"/>
      <c r="FH224"/>
      <c r="FI224"/>
      <c r="FJ224"/>
      <c r="FK224"/>
      <c r="FL224"/>
      <c r="FM224"/>
      <c r="FN224"/>
      <c r="FO224"/>
      <c r="FP224"/>
      <c r="FQ224"/>
      <c r="FR224"/>
      <c r="FS224"/>
      <c r="FT224"/>
      <c r="FU224"/>
      <c r="FV224"/>
      <c r="FW224"/>
      <c r="FX224"/>
      <c r="FY224"/>
      <c r="FZ224"/>
      <c r="GA224"/>
      <c r="GB224"/>
      <c r="GC224"/>
      <c r="GD224"/>
      <c r="GE224"/>
      <c r="GF224"/>
      <c r="GG224"/>
      <c r="GH224"/>
      <c r="GI224"/>
      <c r="GJ224"/>
      <c r="GK224"/>
      <c r="GL224"/>
      <c r="GM224"/>
      <c r="GN224"/>
      <c r="GO224"/>
      <c r="GP224"/>
      <c r="GQ224"/>
      <c r="GR224"/>
      <c r="GS224"/>
      <c r="GT224"/>
      <c r="GU224"/>
      <c r="GV224"/>
      <c r="GW224"/>
      <c r="GX224"/>
      <c r="GY224"/>
      <c r="GZ224"/>
      <c r="HA224"/>
      <c r="HB224"/>
      <c r="HC224"/>
      <c r="HD224"/>
      <c r="HE224"/>
      <c r="HF224"/>
      <c r="HG224"/>
      <c r="HH224"/>
      <c r="HI224"/>
      <c r="HJ224"/>
      <c r="HK224"/>
      <c r="HL224"/>
      <c r="HM224"/>
      <c r="HN224"/>
      <c r="HO224"/>
      <c r="HP224"/>
      <c r="HQ224"/>
      <c r="HR224"/>
      <c r="HS224"/>
      <c r="HT224"/>
      <c r="HU224"/>
      <c r="HV224"/>
      <c r="HW224"/>
      <c r="HX224"/>
      <c r="HY224"/>
      <c r="HZ224"/>
      <c r="IA224"/>
      <c r="IB224"/>
      <c r="IC224"/>
      <c r="ID224"/>
      <c r="IE224"/>
      <c r="IF224"/>
      <c r="IG224"/>
      <c r="IH224"/>
      <c r="II224"/>
      <c r="IJ224"/>
      <c r="IK224"/>
      <c r="IL224"/>
      <c r="IM224"/>
      <c r="IN224"/>
      <c r="IO224"/>
      <c r="IP224"/>
      <c r="IQ224"/>
      <c r="IR224"/>
      <c r="IS224"/>
      <c r="IT224"/>
      <c r="IU224"/>
    </row>
    <row r="225" spans="1:255" ht="18" customHeight="1" thickBot="1">
      <c r="A225"/>
      <c r="B225" s="384"/>
      <c r="C225" s="385"/>
      <c r="D225" s="363"/>
      <c r="E225" s="363"/>
      <c r="F225" s="363"/>
      <c r="G225" s="363"/>
      <c r="H225" s="363"/>
      <c r="I225" s="100" t="s">
        <v>7</v>
      </c>
      <c r="J225" s="24" t="s">
        <v>189</v>
      </c>
      <c r="K225" s="24"/>
      <c r="L225" s="24"/>
      <c r="M225" s="24"/>
      <c r="N225" s="24"/>
      <c r="O225" s="24"/>
      <c r="P225" s="24"/>
      <c r="Q225" s="79"/>
      <c r="R225" s="80" t="s">
        <v>7</v>
      </c>
      <c r="S225" s="320" t="s">
        <v>266</v>
      </c>
      <c r="T225" s="320"/>
      <c r="U225" s="320"/>
      <c r="V225" s="320"/>
      <c r="W225" s="320"/>
      <c r="X225" s="320"/>
      <c r="Y225" s="320"/>
      <c r="Z225" s="320"/>
      <c r="AA225" s="320"/>
      <c r="AB225" s="320"/>
      <c r="AC225" s="340"/>
      <c r="AD225"/>
      <c r="AE225" s="1" t="str">
        <f>+I228</f>
        <v>□</v>
      </c>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c r="IB225"/>
      <c r="IC225"/>
      <c r="ID225"/>
      <c r="IE225"/>
      <c r="IF225"/>
      <c r="IG225"/>
      <c r="IH225"/>
      <c r="II225"/>
      <c r="IJ225"/>
      <c r="IK225"/>
      <c r="IL225"/>
      <c r="IM225"/>
      <c r="IN225"/>
      <c r="IO225"/>
      <c r="IP225"/>
      <c r="IQ225"/>
      <c r="IR225"/>
      <c r="IS225"/>
      <c r="IT225"/>
      <c r="IU225"/>
    </row>
    <row r="226" spans="1:255" ht="17.25" customHeight="1" thickBot="1">
      <c r="A226"/>
      <c r="B226" s="384"/>
      <c r="C226" s="385"/>
      <c r="D226" s="363"/>
      <c r="E226" s="363"/>
      <c r="F226" s="363"/>
      <c r="G226" s="363"/>
      <c r="H226" s="363"/>
      <c r="I226" s="78"/>
      <c r="J226" s="24"/>
      <c r="K226" s="24"/>
      <c r="L226" s="24"/>
      <c r="M226" s="24"/>
      <c r="N226" s="24"/>
      <c r="O226" s="24"/>
      <c r="P226" s="24"/>
      <c r="Q226" s="79"/>
      <c r="R226" s="83"/>
      <c r="S226" s="320"/>
      <c r="T226" s="320"/>
      <c r="U226" s="320"/>
      <c r="V226" s="320"/>
      <c r="W226" s="320"/>
      <c r="X226" s="320"/>
      <c r="Y226" s="320"/>
      <c r="Z226" s="320"/>
      <c r="AA226" s="320"/>
      <c r="AB226" s="320"/>
      <c r="AC226" s="340"/>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c r="HT226"/>
      <c r="HU226"/>
      <c r="HV226"/>
      <c r="HW226"/>
      <c r="HX226"/>
      <c r="HY226"/>
      <c r="HZ226"/>
      <c r="IA226"/>
      <c r="IB226"/>
      <c r="IC226"/>
      <c r="ID226"/>
      <c r="IE226"/>
      <c r="IF226"/>
      <c r="IG226"/>
      <c r="IH226"/>
      <c r="II226"/>
      <c r="IJ226"/>
      <c r="IK226"/>
      <c r="IL226"/>
      <c r="IM226"/>
      <c r="IN226"/>
      <c r="IO226"/>
      <c r="IP226"/>
      <c r="IQ226"/>
      <c r="IR226"/>
      <c r="IS226"/>
      <c r="IT226"/>
      <c r="IU226"/>
    </row>
    <row r="227" spans="1:255" ht="23.15" customHeight="1" thickBot="1">
      <c r="A227"/>
      <c r="B227" s="384"/>
      <c r="C227" s="385"/>
      <c r="D227" s="105"/>
      <c r="E227" s="359" t="s">
        <v>351</v>
      </c>
      <c r="F227" s="325"/>
      <c r="G227" s="325"/>
      <c r="H227" s="325"/>
      <c r="I227" s="100" t="s">
        <v>7</v>
      </c>
      <c r="J227" s="24" t="s">
        <v>126</v>
      </c>
      <c r="K227" s="24"/>
      <c r="L227" s="24"/>
      <c r="M227" s="24"/>
      <c r="N227" s="24"/>
      <c r="O227" s="24"/>
      <c r="P227" s="24"/>
      <c r="Q227" s="79"/>
      <c r="R227" s="321" t="s">
        <v>194</v>
      </c>
      <c r="S227" s="321"/>
      <c r="T227" s="321"/>
      <c r="U227" s="321"/>
      <c r="V227" s="321"/>
      <c r="W227" s="321"/>
      <c r="X227" s="321"/>
      <c r="Y227" s="322"/>
      <c r="Z227" s="322"/>
      <c r="AA227" s="84" t="s">
        <v>82</v>
      </c>
      <c r="AB227" s="84"/>
      <c r="AC227" s="340"/>
      <c r="AD227"/>
      <c r="AE227"/>
      <c r="AF227"/>
      <c r="AG227"/>
      <c r="AH227" s="137" t="s">
        <v>195</v>
      </c>
      <c r="AI227"/>
      <c r="AJ227" s="178" t="str">
        <f>IF(Y227&gt;0,IF(Y227&lt;650,"腰1100",IF(Y227&gt;=1100,"基準なし","床1100")),"■未答")</f>
        <v>■未答</v>
      </c>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c r="HT227"/>
      <c r="HU227"/>
      <c r="HV227"/>
      <c r="HW227"/>
      <c r="HX227"/>
      <c r="HY227"/>
      <c r="HZ227"/>
      <c r="IA227"/>
      <c r="IB227"/>
      <c r="IC227"/>
      <c r="ID227"/>
      <c r="IE227"/>
      <c r="IF227"/>
      <c r="IG227"/>
      <c r="IH227"/>
      <c r="II227"/>
      <c r="IJ227"/>
      <c r="IK227"/>
      <c r="IL227"/>
      <c r="IM227"/>
      <c r="IN227"/>
      <c r="IO227"/>
      <c r="IP227"/>
      <c r="IQ227"/>
      <c r="IR227"/>
      <c r="IS227"/>
      <c r="IT227"/>
      <c r="IU227"/>
    </row>
    <row r="228" spans="1:255" ht="23.15" customHeight="1" thickBot="1">
      <c r="A228"/>
      <c r="B228" s="384"/>
      <c r="C228" s="385"/>
      <c r="D228" s="105"/>
      <c r="E228" s="325"/>
      <c r="F228" s="325"/>
      <c r="G228" s="325"/>
      <c r="H228" s="325"/>
      <c r="I228" s="100" t="s">
        <v>7</v>
      </c>
      <c r="J228" s="24" t="s">
        <v>196</v>
      </c>
      <c r="K228" s="24"/>
      <c r="L228" s="24"/>
      <c r="M228" s="24"/>
      <c r="N228" s="24"/>
      <c r="O228" s="24"/>
      <c r="P228" s="24"/>
      <c r="Q228" s="79"/>
      <c r="R228" s="321" t="s">
        <v>197</v>
      </c>
      <c r="S228" s="321"/>
      <c r="T228" s="321"/>
      <c r="U228" s="321"/>
      <c r="V228" s="321"/>
      <c r="W228" s="321"/>
      <c r="X228" s="321"/>
      <c r="Y228" s="322"/>
      <c r="Z228" s="322"/>
      <c r="AA228" s="84" t="s">
        <v>82</v>
      </c>
      <c r="AB228" s="84"/>
      <c r="AC228" s="340"/>
      <c r="AD228"/>
      <c r="AE228"/>
      <c r="AF228"/>
      <c r="AG228"/>
      <c r="AH228" s="137" t="s">
        <v>198</v>
      </c>
      <c r="AI228"/>
      <c r="AJ228" s="31" t="str">
        <f>IF(Y228&gt;0,IF(Y227&lt;650,IF(Y228&lt;1100,"◆未達","●適合"),IF(Y227&gt;=1100,"基準なし","◎不問")),"■未答")</f>
        <v>■未答</v>
      </c>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c r="GO228"/>
      <c r="GP228"/>
      <c r="GQ228"/>
      <c r="GR228"/>
      <c r="GS228"/>
      <c r="GT228"/>
      <c r="GU228"/>
      <c r="GV228"/>
      <c r="GW228"/>
      <c r="GX228"/>
      <c r="GY228"/>
      <c r="GZ228"/>
      <c r="HA228"/>
      <c r="HB228"/>
      <c r="HC228"/>
      <c r="HD228"/>
      <c r="HE228"/>
      <c r="HF228"/>
      <c r="HG228"/>
      <c r="HH228"/>
      <c r="HI228"/>
      <c r="HJ228"/>
      <c r="HK228"/>
      <c r="HL228"/>
      <c r="HM228"/>
      <c r="HN228"/>
      <c r="HO228"/>
      <c r="HP228"/>
      <c r="HQ228"/>
      <c r="HR228"/>
      <c r="HS228"/>
      <c r="HT228"/>
      <c r="HU228"/>
      <c r="HV228"/>
      <c r="HW228"/>
      <c r="HX228"/>
      <c r="HY228"/>
      <c r="HZ228"/>
      <c r="IA228"/>
      <c r="IB228"/>
      <c r="IC228"/>
      <c r="ID228"/>
      <c r="IE228"/>
      <c r="IF228"/>
      <c r="IG228"/>
      <c r="IH228"/>
      <c r="II228"/>
      <c r="IJ228"/>
      <c r="IK228"/>
      <c r="IL228"/>
      <c r="IM228"/>
      <c r="IN228"/>
      <c r="IO228"/>
      <c r="IP228"/>
      <c r="IQ228"/>
      <c r="IR228"/>
      <c r="IS228"/>
      <c r="IT228"/>
      <c r="IU228"/>
    </row>
    <row r="229" spans="1:255" ht="23.15" customHeight="1" thickBot="1">
      <c r="A229"/>
      <c r="B229" s="384"/>
      <c r="C229" s="385"/>
      <c r="D229" s="105"/>
      <c r="E229" s="325"/>
      <c r="F229" s="325"/>
      <c r="G229" s="325"/>
      <c r="H229" s="325"/>
      <c r="I229" s="24"/>
      <c r="J229" s="24"/>
      <c r="K229" s="24"/>
      <c r="L229" s="24"/>
      <c r="M229" s="24"/>
      <c r="N229" s="24"/>
      <c r="O229" s="24"/>
      <c r="P229" s="24"/>
      <c r="Q229" s="79"/>
      <c r="R229" s="171" t="s">
        <v>199</v>
      </c>
      <c r="S229" s="84"/>
      <c r="T229" s="84"/>
      <c r="U229" s="84"/>
      <c r="V229" s="84"/>
      <c r="W229" s="84"/>
      <c r="X229" s="84"/>
      <c r="Y229" s="322"/>
      <c r="Z229" s="322"/>
      <c r="AA229" s="84" t="s">
        <v>82</v>
      </c>
      <c r="AB229" s="84"/>
      <c r="AC229" s="340"/>
      <c r="AD229"/>
      <c r="AE229"/>
      <c r="AF229"/>
      <c r="AG229"/>
      <c r="AH229" s="137" t="s">
        <v>200</v>
      </c>
      <c r="AI229"/>
      <c r="AJ229" s="31" t="str">
        <f>IF(Y227&gt;0,IF(Y227&gt;=300,IF(Y227&lt;650,"◎不問",IF(Y227&lt;1100,IF(Y229&lt;1100,"◆未達","●適合"),"基準なし")),IF(Y229&lt;1100,"◆未達","●適合")),"■未答")</f>
        <v>■未答</v>
      </c>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c r="FU229"/>
      <c r="FV229"/>
      <c r="FW229"/>
      <c r="FX229"/>
      <c r="FY229"/>
      <c r="FZ229"/>
      <c r="GA229"/>
      <c r="GB229"/>
      <c r="GC229"/>
      <c r="GD229"/>
      <c r="GE229"/>
      <c r="GF229"/>
      <c r="GG229"/>
      <c r="GH229"/>
      <c r="GI229"/>
      <c r="GJ229"/>
      <c r="GK229"/>
      <c r="GL229"/>
      <c r="GM229"/>
      <c r="GN229"/>
      <c r="GO229"/>
      <c r="GP229"/>
      <c r="GQ229"/>
      <c r="GR229"/>
      <c r="GS229"/>
      <c r="GT229"/>
      <c r="GU229"/>
      <c r="GV229"/>
      <c r="GW229"/>
      <c r="GX229"/>
      <c r="GY229"/>
      <c r="GZ229"/>
      <c r="HA229"/>
      <c r="HB229"/>
      <c r="HC229"/>
      <c r="HD229"/>
      <c r="HE229"/>
      <c r="HF229"/>
      <c r="HG229"/>
      <c r="HH229"/>
      <c r="HI229"/>
      <c r="HJ229"/>
      <c r="HK229"/>
      <c r="HL229"/>
      <c r="HM229"/>
      <c r="HN229"/>
      <c r="HO229"/>
      <c r="HP229"/>
      <c r="HQ229"/>
      <c r="HR229"/>
      <c r="HS229"/>
      <c r="HT229"/>
      <c r="HU229"/>
      <c r="HV229"/>
      <c r="HW229"/>
      <c r="HX229"/>
      <c r="HY229"/>
      <c r="HZ229"/>
      <c r="IA229"/>
      <c r="IB229"/>
      <c r="IC229"/>
      <c r="ID229"/>
      <c r="IE229"/>
      <c r="IF229"/>
      <c r="IG229"/>
      <c r="IH229"/>
      <c r="II229"/>
      <c r="IJ229"/>
      <c r="IK229"/>
      <c r="IL229"/>
      <c r="IM229"/>
      <c r="IN229"/>
      <c r="IO229"/>
      <c r="IP229"/>
      <c r="IQ229"/>
      <c r="IR229"/>
      <c r="IS229"/>
      <c r="IT229"/>
      <c r="IU229"/>
    </row>
    <row r="230" spans="1:255" ht="18.899999999999999" customHeight="1" thickBot="1">
      <c r="A230"/>
      <c r="B230" s="384"/>
      <c r="C230" s="385"/>
      <c r="D230" s="105"/>
      <c r="E230" s="386" t="s">
        <v>352</v>
      </c>
      <c r="F230" s="373"/>
      <c r="G230" s="373"/>
      <c r="H230" s="373"/>
      <c r="I230" s="78"/>
      <c r="J230" s="125"/>
      <c r="K230" s="125"/>
      <c r="L230" s="24"/>
      <c r="M230" s="24"/>
      <c r="N230" s="24"/>
      <c r="O230" s="24"/>
      <c r="P230" s="24"/>
      <c r="Q230" s="79"/>
      <c r="R230" s="93"/>
      <c r="S230" s="84"/>
      <c r="T230" s="84"/>
      <c r="U230" s="84"/>
      <c r="V230" s="84"/>
      <c r="W230" s="84"/>
      <c r="X230" s="84"/>
      <c r="Y230" s="84"/>
      <c r="Z230" s="84"/>
      <c r="AA230" s="84"/>
      <c r="AB230" s="84"/>
      <c r="AC230" s="340"/>
      <c r="AD230"/>
      <c r="AE230"/>
      <c r="AF230"/>
      <c r="AG230"/>
      <c r="AH230" s="137" t="s">
        <v>201</v>
      </c>
      <c r="AI230"/>
      <c r="AJ230" s="31" t="str">
        <f>IF(Y227&gt;0,IF(Y229&gt;0,IF(Y227+Y228-Y229=0,"●相互OK","▼矛盾"),"■まだ片方"),"■未答")</f>
        <v>■未答</v>
      </c>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c r="FU230"/>
      <c r="FV230"/>
      <c r="FW230"/>
      <c r="FX230"/>
      <c r="FY230"/>
      <c r="FZ230"/>
      <c r="GA230"/>
      <c r="GB230"/>
      <c r="GC230"/>
      <c r="GD230"/>
      <c r="GE230"/>
      <c r="GF230"/>
      <c r="GG230"/>
      <c r="GH230"/>
      <c r="GI230"/>
      <c r="GJ230"/>
      <c r="GK230"/>
      <c r="GL230"/>
      <c r="GM230"/>
      <c r="GN230"/>
      <c r="GO230"/>
      <c r="GP230"/>
      <c r="GQ230"/>
      <c r="GR230"/>
      <c r="GS230"/>
      <c r="GT230"/>
      <c r="GU230"/>
      <c r="GV230"/>
      <c r="GW230"/>
      <c r="GX230"/>
      <c r="GY230"/>
      <c r="GZ230"/>
      <c r="HA230"/>
      <c r="HB230"/>
      <c r="HC230"/>
      <c r="HD230"/>
      <c r="HE230"/>
      <c r="HF230"/>
      <c r="HG230"/>
      <c r="HH230"/>
      <c r="HI230"/>
      <c r="HJ230"/>
      <c r="HK230"/>
      <c r="HL230"/>
      <c r="HM230"/>
      <c r="HN230"/>
      <c r="HO230"/>
      <c r="HP230"/>
      <c r="HQ230"/>
      <c r="HR230"/>
      <c r="HS230"/>
      <c r="HT230"/>
      <c r="HU230"/>
      <c r="HV230"/>
      <c r="HW230"/>
      <c r="HX230"/>
      <c r="HY230"/>
      <c r="HZ230"/>
      <c r="IA230"/>
      <c r="IB230"/>
      <c r="IC230"/>
      <c r="ID230"/>
      <c r="IE230"/>
      <c r="IF230"/>
      <c r="IG230"/>
      <c r="IH230"/>
      <c r="II230"/>
      <c r="IJ230"/>
      <c r="IK230"/>
      <c r="IL230"/>
      <c r="IM230"/>
      <c r="IN230"/>
      <c r="IO230"/>
      <c r="IP230"/>
      <c r="IQ230"/>
      <c r="IR230"/>
      <c r="IS230"/>
      <c r="IT230"/>
      <c r="IU230"/>
    </row>
    <row r="231" spans="1:255" ht="18.899999999999999" customHeight="1" thickBot="1">
      <c r="A231"/>
      <c r="B231" s="384"/>
      <c r="C231" s="385"/>
      <c r="D231" s="105"/>
      <c r="E231" s="373"/>
      <c r="F231" s="373"/>
      <c r="G231" s="373"/>
      <c r="H231" s="373"/>
      <c r="I231" s="78"/>
      <c r="J231" s="125"/>
      <c r="K231" s="125"/>
      <c r="L231" s="24"/>
      <c r="M231" s="24"/>
      <c r="N231" s="24"/>
      <c r="O231" s="24"/>
      <c r="P231" s="24"/>
      <c r="Q231" s="79"/>
      <c r="R231" s="321" t="s">
        <v>216</v>
      </c>
      <c r="S231" s="321"/>
      <c r="T231" s="321"/>
      <c r="U231" s="321"/>
      <c r="V231" s="321"/>
      <c r="W231" s="321"/>
      <c r="X231" s="321"/>
      <c r="Y231" s="322"/>
      <c r="Z231" s="322"/>
      <c r="AA231" s="84" t="s">
        <v>82</v>
      </c>
      <c r="AB231" s="84"/>
      <c r="AC231" s="340"/>
      <c r="AD231"/>
      <c r="AE231"/>
      <c r="AF231"/>
      <c r="AG231"/>
      <c r="AH231" s="137" t="s">
        <v>217</v>
      </c>
      <c r="AI231"/>
      <c r="AJ231" s="31" t="str">
        <f>IF(Y231&gt;0,IF(Y231&gt;110,"◆未達","●適合"),"■未答")</f>
        <v>■未答</v>
      </c>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c r="GO231"/>
      <c r="GP231"/>
      <c r="GQ231"/>
      <c r="GR231"/>
      <c r="GS231"/>
      <c r="GT231"/>
      <c r="GU231"/>
      <c r="GV231"/>
      <c r="GW231"/>
      <c r="GX231"/>
      <c r="GY231"/>
      <c r="GZ231"/>
      <c r="HA231"/>
      <c r="HB231"/>
      <c r="HC231"/>
      <c r="HD231"/>
      <c r="HE231"/>
      <c r="HF231"/>
      <c r="HG231"/>
      <c r="HH231"/>
      <c r="HI231"/>
      <c r="HJ231"/>
      <c r="HK231"/>
      <c r="HL231"/>
      <c r="HM231"/>
      <c r="HN231"/>
      <c r="HO231"/>
      <c r="HP231"/>
      <c r="HQ231"/>
      <c r="HR231"/>
      <c r="HS231"/>
      <c r="HT231"/>
      <c r="HU231"/>
      <c r="HV231"/>
      <c r="HW231"/>
      <c r="HX231"/>
      <c r="HY231"/>
      <c r="HZ231"/>
      <c r="IA231"/>
      <c r="IB231"/>
      <c r="IC231"/>
      <c r="ID231"/>
      <c r="IE231"/>
      <c r="IF231"/>
      <c r="IG231"/>
      <c r="IH231"/>
      <c r="II231"/>
      <c r="IJ231"/>
      <c r="IK231"/>
      <c r="IL231"/>
      <c r="IM231"/>
      <c r="IN231"/>
      <c r="IO231"/>
      <c r="IP231"/>
      <c r="IQ231"/>
      <c r="IR231"/>
      <c r="IS231"/>
      <c r="IT231"/>
      <c r="IU231"/>
    </row>
    <row r="232" spans="1:255" ht="18.899999999999999" customHeight="1" thickBot="1">
      <c r="A232"/>
      <c r="B232" s="384"/>
      <c r="C232" s="385"/>
      <c r="D232" s="162"/>
      <c r="E232" s="373"/>
      <c r="F232" s="373"/>
      <c r="G232" s="373"/>
      <c r="H232" s="373"/>
      <c r="I232" s="170"/>
      <c r="J232" s="163"/>
      <c r="K232" s="163"/>
      <c r="L232" s="163"/>
      <c r="M232" s="163"/>
      <c r="N232" s="163"/>
      <c r="O232" s="163"/>
      <c r="P232" s="163"/>
      <c r="Q232" s="164"/>
      <c r="R232" s="166"/>
      <c r="S232" s="166"/>
      <c r="T232" s="166"/>
      <c r="U232" s="166"/>
      <c r="V232" s="166"/>
      <c r="W232" s="166"/>
      <c r="X232" s="166"/>
      <c r="Y232" s="166"/>
      <c r="Z232" s="166"/>
      <c r="AA232" s="166"/>
      <c r="AB232" s="166"/>
      <c r="AC232" s="340"/>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c r="FU232"/>
      <c r="FV232"/>
      <c r="FW232"/>
      <c r="FX232"/>
      <c r="FY232"/>
      <c r="FZ232"/>
      <c r="GA232"/>
      <c r="GB232"/>
      <c r="GC232"/>
      <c r="GD232"/>
      <c r="GE232"/>
      <c r="GF232"/>
      <c r="GG232"/>
      <c r="GH232"/>
      <c r="GI232"/>
      <c r="GJ232"/>
      <c r="GK232"/>
      <c r="GL232"/>
      <c r="GM232"/>
      <c r="GN232"/>
      <c r="GO232"/>
      <c r="GP232"/>
      <c r="GQ232"/>
      <c r="GR232"/>
      <c r="GS232"/>
      <c r="GT232"/>
      <c r="GU232"/>
      <c r="GV232"/>
      <c r="GW232"/>
      <c r="GX232"/>
      <c r="GY232"/>
      <c r="GZ232"/>
      <c r="HA232"/>
      <c r="HB232"/>
      <c r="HC232"/>
      <c r="HD232"/>
      <c r="HE232"/>
      <c r="HF232"/>
      <c r="HG232"/>
      <c r="HH232"/>
      <c r="HI232"/>
      <c r="HJ232"/>
      <c r="HK232"/>
      <c r="HL232"/>
      <c r="HM232"/>
      <c r="HN232"/>
      <c r="HO232"/>
      <c r="HP232"/>
      <c r="HQ232"/>
      <c r="HR232"/>
      <c r="HS232"/>
      <c r="HT232"/>
      <c r="HU232"/>
      <c r="HV232"/>
      <c r="HW232"/>
      <c r="HX232"/>
      <c r="HY232"/>
      <c r="HZ232"/>
      <c r="IA232"/>
      <c r="IB232"/>
      <c r="IC232"/>
      <c r="ID232"/>
      <c r="IE232"/>
      <c r="IF232"/>
      <c r="IG232"/>
      <c r="IH232"/>
      <c r="II232"/>
      <c r="IJ232"/>
      <c r="IK232"/>
      <c r="IL232"/>
      <c r="IM232"/>
      <c r="IN232"/>
      <c r="IO232"/>
      <c r="IP232"/>
      <c r="IQ232"/>
      <c r="IR232"/>
      <c r="IS232"/>
      <c r="IT232"/>
      <c r="IU232"/>
    </row>
    <row r="233" spans="1:255" ht="17.149999999999999" customHeight="1" thickBot="1">
      <c r="A233"/>
      <c r="B233" s="377" t="s">
        <v>267</v>
      </c>
      <c r="C233" s="378"/>
      <c r="D233" s="379" t="s">
        <v>353</v>
      </c>
      <c r="E233" s="380"/>
      <c r="F233" s="380"/>
      <c r="G233" s="380"/>
      <c r="H233" s="380"/>
      <c r="I233" s="95" t="s">
        <v>7</v>
      </c>
      <c r="J233" s="270" t="s">
        <v>268</v>
      </c>
      <c r="K233" s="168"/>
      <c r="L233" s="168"/>
      <c r="M233" s="168"/>
      <c r="N233" s="168"/>
      <c r="O233" s="168"/>
      <c r="P233" s="168"/>
      <c r="Q233" s="74"/>
      <c r="R233" s="75"/>
      <c r="S233" s="76"/>
      <c r="T233" s="76"/>
      <c r="U233" s="76"/>
      <c r="V233" s="76"/>
      <c r="W233" s="76"/>
      <c r="X233" s="76"/>
      <c r="Y233" s="76"/>
      <c r="Z233" s="76"/>
      <c r="AA233" s="76"/>
      <c r="AB233" s="76"/>
      <c r="AC233" s="381"/>
      <c r="AD233"/>
      <c r="AE233" s="22" t="str">
        <f>+I233</f>
        <v>□</v>
      </c>
      <c r="AF233"/>
      <c r="AG233"/>
      <c r="AH233" s="31" t="str">
        <f>IF(AE233&amp;AE234&amp;AE235&amp;AE236="■□□□","◎無し",IF(AE233&amp;AE234&amp;AE235&amp;AE236="□■□□","●適合",IF(AE233&amp;AE234&amp;AE235&amp;AE236="□□■□","◆未達",IF(AE233&amp;AE234&amp;AE235&amp;AE236="□□□■","◆未達",IF(AE233&amp;AE234&amp;AE235&amp;AE236="□□□□","■未答","▼矛盾")))))</f>
        <v>■未答</v>
      </c>
      <c r="AI233" s="88"/>
      <c r="AJ233"/>
      <c r="AK233"/>
      <c r="AL233" s="24" t="s">
        <v>62</v>
      </c>
      <c r="AM233" s="89" t="s">
        <v>101</v>
      </c>
      <c r="AN233" s="89" t="s">
        <v>68</v>
      </c>
      <c r="AO233" s="89" t="s">
        <v>67</v>
      </c>
      <c r="AP233" s="89" t="s">
        <v>66</v>
      </c>
      <c r="AQ233" s="89" t="s">
        <v>69</v>
      </c>
      <c r="AR233" s="134" t="s">
        <v>29</v>
      </c>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c r="GO233"/>
      <c r="GP233"/>
      <c r="GQ233"/>
      <c r="GR233"/>
      <c r="GS233"/>
      <c r="GT233"/>
      <c r="GU233"/>
      <c r="GV233"/>
      <c r="GW233"/>
      <c r="GX233"/>
      <c r="GY233"/>
      <c r="GZ233"/>
      <c r="HA233"/>
      <c r="HB233"/>
      <c r="HC233"/>
      <c r="HD233"/>
      <c r="HE233"/>
      <c r="HF233"/>
      <c r="HG233"/>
      <c r="HH233"/>
      <c r="HI233"/>
      <c r="HJ233"/>
      <c r="HK233"/>
      <c r="HL233"/>
      <c r="HM233"/>
      <c r="HN233"/>
      <c r="HO233"/>
      <c r="HP233"/>
      <c r="HQ233"/>
      <c r="HR233"/>
      <c r="HS233"/>
      <c r="HT233"/>
      <c r="HU233"/>
      <c r="HV233"/>
      <c r="HW233"/>
      <c r="HX233"/>
      <c r="HY233"/>
      <c r="HZ233"/>
      <c r="IA233"/>
      <c r="IB233"/>
      <c r="IC233"/>
      <c r="ID233"/>
      <c r="IE233"/>
      <c r="IF233"/>
      <c r="IG233"/>
      <c r="IH233"/>
      <c r="II233"/>
      <c r="IJ233"/>
      <c r="IK233"/>
      <c r="IL233"/>
      <c r="IM233"/>
      <c r="IN233"/>
      <c r="IO233"/>
      <c r="IP233"/>
      <c r="IQ233"/>
      <c r="IR233"/>
      <c r="IS233"/>
      <c r="IT233"/>
      <c r="IU233"/>
    </row>
    <row r="234" spans="1:255" ht="17.149999999999999" customHeight="1" thickBot="1">
      <c r="A234"/>
      <c r="B234" s="377"/>
      <c r="C234" s="378"/>
      <c r="D234" s="380"/>
      <c r="E234" s="380"/>
      <c r="F234" s="380"/>
      <c r="G234" s="380"/>
      <c r="H234" s="380"/>
      <c r="I234" s="182" t="s">
        <v>7</v>
      </c>
      <c r="J234" s="334" t="s">
        <v>269</v>
      </c>
      <c r="K234" s="334"/>
      <c r="L234" s="182" t="s">
        <v>7</v>
      </c>
      <c r="M234" s="334" t="s">
        <v>270</v>
      </c>
      <c r="N234" s="334"/>
      <c r="O234" s="182" t="s">
        <v>7</v>
      </c>
      <c r="P234" s="342" t="s">
        <v>23</v>
      </c>
      <c r="Q234" s="342"/>
      <c r="R234" s="93"/>
      <c r="S234" s="84"/>
      <c r="T234" s="84"/>
      <c r="U234" s="84"/>
      <c r="V234" s="84"/>
      <c r="W234" s="84"/>
      <c r="X234" s="84"/>
      <c r="Y234" s="84"/>
      <c r="Z234" s="84"/>
      <c r="AA234" s="84"/>
      <c r="AB234" s="84"/>
      <c r="AC234" s="381"/>
      <c r="AD234"/>
      <c r="AE234" s="1" t="str">
        <f>+I234</f>
        <v>□</v>
      </c>
      <c r="AF234"/>
      <c r="AG234"/>
      <c r="AH234"/>
      <c r="AI234"/>
      <c r="AJ234"/>
      <c r="AK234"/>
      <c r="AL234" s="24"/>
      <c r="AM234" s="30" t="s">
        <v>2</v>
      </c>
      <c r="AN234" s="30" t="s">
        <v>3</v>
      </c>
      <c r="AO234" s="30" t="s">
        <v>4</v>
      </c>
      <c r="AP234" s="30" t="s">
        <v>4</v>
      </c>
      <c r="AQ234" s="31" t="s">
        <v>30</v>
      </c>
      <c r="AR234" s="31" t="s">
        <v>5</v>
      </c>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c r="FU234"/>
      <c r="FV234"/>
      <c r="FW234"/>
      <c r="FX234"/>
      <c r="FY234"/>
      <c r="FZ234"/>
      <c r="GA234"/>
      <c r="GB234"/>
      <c r="GC234"/>
      <c r="GD234"/>
      <c r="GE234"/>
      <c r="GF234"/>
      <c r="GG234"/>
      <c r="GH234"/>
      <c r="GI234"/>
      <c r="GJ234"/>
      <c r="GK234"/>
      <c r="GL234"/>
      <c r="GM234"/>
      <c r="GN234"/>
      <c r="GO234"/>
      <c r="GP234"/>
      <c r="GQ234"/>
      <c r="GR234"/>
      <c r="GS234"/>
      <c r="GT234"/>
      <c r="GU234"/>
      <c r="GV234"/>
      <c r="GW234"/>
      <c r="GX234"/>
      <c r="GY234"/>
      <c r="GZ234"/>
      <c r="HA234"/>
      <c r="HB234"/>
      <c r="HC234"/>
      <c r="HD234"/>
      <c r="HE234"/>
      <c r="HF234"/>
      <c r="HG234"/>
      <c r="HH234"/>
      <c r="HI234"/>
      <c r="HJ234"/>
      <c r="HK234"/>
      <c r="HL234"/>
      <c r="HM234"/>
      <c r="HN234"/>
      <c r="HO234"/>
      <c r="HP234"/>
      <c r="HQ234"/>
      <c r="HR234"/>
      <c r="HS234"/>
      <c r="HT234"/>
      <c r="HU234"/>
      <c r="HV234"/>
      <c r="HW234"/>
      <c r="HX234"/>
      <c r="HY234"/>
      <c r="HZ234"/>
      <c r="IA234"/>
      <c r="IB234"/>
      <c r="IC234"/>
      <c r="ID234"/>
      <c r="IE234"/>
      <c r="IF234"/>
      <c r="IG234"/>
      <c r="IH234"/>
      <c r="II234"/>
      <c r="IJ234"/>
      <c r="IK234"/>
      <c r="IL234"/>
      <c r="IM234"/>
      <c r="IN234"/>
      <c r="IO234"/>
      <c r="IP234"/>
      <c r="IQ234"/>
      <c r="IR234"/>
      <c r="IS234"/>
      <c r="IT234"/>
      <c r="IU234"/>
    </row>
    <row r="235" spans="1:255" ht="21.9" customHeight="1" thickBot="1">
      <c r="A235"/>
      <c r="B235" s="377"/>
      <c r="C235" s="378"/>
      <c r="D235" s="374" t="s">
        <v>354</v>
      </c>
      <c r="E235" s="331"/>
      <c r="F235" s="331"/>
      <c r="G235" s="331"/>
      <c r="H235" s="331"/>
      <c r="I235" s="215"/>
      <c r="J235" s="189"/>
      <c r="K235" s="189"/>
      <c r="L235" s="215"/>
      <c r="M235" s="189"/>
      <c r="N235" s="216" t="s">
        <v>7</v>
      </c>
      <c r="O235" s="332" t="s">
        <v>233</v>
      </c>
      <c r="P235" s="332"/>
      <c r="Q235" s="332"/>
      <c r="R235" s="217" t="s">
        <v>7</v>
      </c>
      <c r="S235" s="355" t="s">
        <v>271</v>
      </c>
      <c r="T235" s="355"/>
      <c r="U235" s="355"/>
      <c r="V235" s="355"/>
      <c r="W235" s="355"/>
      <c r="X235" s="355"/>
      <c r="Y235" s="355"/>
      <c r="Z235" s="355"/>
      <c r="AA235" s="355"/>
      <c r="AB235" s="355"/>
      <c r="AC235" s="356"/>
      <c r="AD235"/>
      <c r="AE235" s="1" t="str">
        <f>+L234</f>
        <v>□</v>
      </c>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c r="IB235"/>
      <c r="IC235"/>
      <c r="ID235"/>
      <c r="IE235"/>
      <c r="IF235"/>
      <c r="IG235"/>
      <c r="IH235"/>
      <c r="II235"/>
      <c r="IJ235"/>
      <c r="IK235"/>
      <c r="IL235"/>
      <c r="IM235"/>
      <c r="IN235"/>
      <c r="IO235"/>
      <c r="IP235"/>
      <c r="IQ235"/>
      <c r="IR235"/>
      <c r="IS235"/>
      <c r="IT235"/>
      <c r="IU235"/>
    </row>
    <row r="236" spans="1:255" ht="21.9" customHeight="1" thickBot="1">
      <c r="A236"/>
      <c r="B236" s="377"/>
      <c r="C236" s="378"/>
      <c r="D236" s="331"/>
      <c r="E236" s="331"/>
      <c r="F236" s="331"/>
      <c r="G236" s="331"/>
      <c r="H236" s="331"/>
      <c r="I236" s="182" t="s">
        <v>7</v>
      </c>
      <c r="J236" s="334" t="s">
        <v>22</v>
      </c>
      <c r="K236" s="334"/>
      <c r="L236" s="182" t="s">
        <v>7</v>
      </c>
      <c r="M236" s="334" t="s">
        <v>23</v>
      </c>
      <c r="N236" s="334"/>
      <c r="O236" s="334"/>
      <c r="P236" s="119"/>
      <c r="Q236" s="120"/>
      <c r="R236" s="227" t="s">
        <v>7</v>
      </c>
      <c r="S236" s="376" t="s">
        <v>272</v>
      </c>
      <c r="T236" s="376"/>
      <c r="U236" s="376"/>
      <c r="V236" s="376"/>
      <c r="W236" s="376"/>
      <c r="X236" s="376"/>
      <c r="Y236" s="376"/>
      <c r="Z236" s="376"/>
      <c r="AA236" s="376"/>
      <c r="AB236" s="376"/>
      <c r="AC236" s="356"/>
      <c r="AD236"/>
      <c r="AE236" s="1" t="str">
        <f>+O234</f>
        <v>□</v>
      </c>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c r="HZ236"/>
      <c r="IA236"/>
      <c r="IB236"/>
      <c r="IC236"/>
      <c r="ID236"/>
      <c r="IE236"/>
      <c r="IF236"/>
      <c r="IG236"/>
      <c r="IH236"/>
      <c r="II236"/>
      <c r="IJ236"/>
      <c r="IK236"/>
      <c r="IL236"/>
      <c r="IM236"/>
      <c r="IN236"/>
      <c r="IO236"/>
      <c r="IP236"/>
      <c r="IQ236"/>
      <c r="IR236"/>
      <c r="IS236"/>
      <c r="IT236"/>
      <c r="IU236"/>
    </row>
    <row r="237" spans="1:255" ht="17.149999999999999" customHeight="1" thickBot="1">
      <c r="A237"/>
      <c r="B237" s="377"/>
      <c r="C237" s="378"/>
      <c r="D237" s="94"/>
      <c r="E237" s="359" t="s">
        <v>343</v>
      </c>
      <c r="F237" s="325"/>
      <c r="G237" s="325"/>
      <c r="H237" s="325"/>
      <c r="I237" s="130"/>
      <c r="J237" s="189"/>
      <c r="K237" s="189"/>
      <c r="L237" s="189"/>
      <c r="M237" s="189"/>
      <c r="N237" s="216" t="s">
        <v>7</v>
      </c>
      <c r="O237" s="328" t="s">
        <v>233</v>
      </c>
      <c r="P237" s="328"/>
      <c r="Q237" s="328"/>
      <c r="R237" s="321" t="s">
        <v>141</v>
      </c>
      <c r="S237" s="321"/>
      <c r="T237" s="321"/>
      <c r="U237" s="321"/>
      <c r="V237" s="322"/>
      <c r="W237" s="322"/>
      <c r="X237" s="84" t="s">
        <v>82</v>
      </c>
      <c r="Y237" s="84"/>
      <c r="Z237" s="84"/>
      <c r="AA237" s="84"/>
      <c r="AB237" s="84"/>
      <c r="AC237" s="348"/>
      <c r="AD237"/>
      <c r="AE237" s="22" t="str">
        <f>+N235</f>
        <v>□</v>
      </c>
      <c r="AF237"/>
      <c r="AG237"/>
      <c r="AH237" s="31" t="str">
        <f>IF(AE237&amp;AE238&amp;AE239="■□□","◎無し",IF(AE237&amp;AE238&amp;AE239="□■□","●適合",IF(AE237&amp;AE238&amp;AE239="□□■","◆未達",IF(AE237&amp;AE238&amp;AE239="□□□","■未答","▼矛盾"))))</f>
        <v>■未答</v>
      </c>
      <c r="AI237" s="88"/>
      <c r="AJ237"/>
      <c r="AK237"/>
      <c r="AL237" s="24" t="s">
        <v>75</v>
      </c>
      <c r="AM237" s="25" t="s">
        <v>76</v>
      </c>
      <c r="AN237" s="25" t="s">
        <v>77</v>
      </c>
      <c r="AO237" s="25" t="s">
        <v>78</v>
      </c>
      <c r="AP237" s="25" t="s">
        <v>79</v>
      </c>
      <c r="AQ237" s="26" t="s">
        <v>29</v>
      </c>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c r="FU237"/>
      <c r="FV237"/>
      <c r="FW237"/>
      <c r="FX237"/>
      <c r="FY237"/>
      <c r="FZ237"/>
      <c r="GA237"/>
      <c r="GB237"/>
      <c r="GC237"/>
      <c r="GD237"/>
      <c r="GE237"/>
      <c r="GF237"/>
      <c r="GG237"/>
      <c r="GH237"/>
      <c r="GI237"/>
      <c r="GJ237"/>
      <c r="GK237"/>
      <c r="GL237"/>
      <c r="GM237"/>
      <c r="GN237"/>
      <c r="GO237"/>
      <c r="GP237"/>
      <c r="GQ237"/>
      <c r="GR237"/>
      <c r="GS237"/>
      <c r="GT237"/>
      <c r="GU237"/>
      <c r="GV237"/>
      <c r="GW237"/>
      <c r="GX237"/>
      <c r="GY237"/>
      <c r="GZ237"/>
      <c r="HA237"/>
      <c r="HB237"/>
      <c r="HC237"/>
      <c r="HD237"/>
      <c r="HE237"/>
      <c r="HF237"/>
      <c r="HG237"/>
      <c r="HH237"/>
      <c r="HI237"/>
      <c r="HJ237"/>
      <c r="HK237"/>
      <c r="HL237"/>
      <c r="HM237"/>
      <c r="HN237"/>
      <c r="HO237"/>
      <c r="HP237"/>
      <c r="HQ237"/>
      <c r="HR237"/>
      <c r="HS237"/>
      <c r="HT237"/>
      <c r="HU237"/>
      <c r="HV237"/>
      <c r="HW237"/>
      <c r="HX237"/>
      <c r="HY237"/>
      <c r="HZ237"/>
      <c r="IA237"/>
      <c r="IB237"/>
      <c r="IC237"/>
      <c r="ID237"/>
      <c r="IE237"/>
      <c r="IF237"/>
      <c r="IG237"/>
      <c r="IH237"/>
      <c r="II237"/>
      <c r="IJ237"/>
      <c r="IK237"/>
      <c r="IL237"/>
      <c r="IM237"/>
      <c r="IN237"/>
      <c r="IO237"/>
      <c r="IP237"/>
      <c r="IQ237"/>
      <c r="IR237"/>
      <c r="IS237"/>
      <c r="IT237"/>
      <c r="IU237"/>
    </row>
    <row r="238" spans="1:255" ht="17.149999999999999" customHeight="1" thickBot="1">
      <c r="A238"/>
      <c r="B238" s="377"/>
      <c r="C238" s="378"/>
      <c r="D238" s="94"/>
      <c r="E238" s="325"/>
      <c r="F238" s="325"/>
      <c r="G238" s="325"/>
      <c r="H238" s="325"/>
      <c r="I238" s="100" t="s">
        <v>7</v>
      </c>
      <c r="J238" s="317" t="s">
        <v>247</v>
      </c>
      <c r="K238" s="317"/>
      <c r="L238" s="317"/>
      <c r="M238" s="317"/>
      <c r="N238" s="317"/>
      <c r="O238" s="317"/>
      <c r="P238" s="317"/>
      <c r="Q238" s="317"/>
      <c r="R238" s="321" t="s">
        <v>144</v>
      </c>
      <c r="S238" s="321"/>
      <c r="T238" s="321"/>
      <c r="U238" s="321"/>
      <c r="V238" s="322"/>
      <c r="W238" s="322"/>
      <c r="X238" s="84" t="s">
        <v>82</v>
      </c>
      <c r="Y238" s="176"/>
      <c r="Z238" s="176"/>
      <c r="AA238" s="84"/>
      <c r="AB238" s="84"/>
      <c r="AC238" s="348"/>
      <c r="AD238"/>
      <c r="AE238" s="1" t="str">
        <f>+I236</f>
        <v>□</v>
      </c>
      <c r="AF238"/>
      <c r="AG238"/>
      <c r="AH238" s="177" t="s">
        <v>145</v>
      </c>
      <c r="AI238"/>
      <c r="AJ238" s="178" t="str">
        <f>IF(V238&gt;0,IF(V238&lt;240,"◆240未満","●適合"),"■未答")</f>
        <v>■未答</v>
      </c>
      <c r="AK238"/>
      <c r="AL238" s="24"/>
      <c r="AM238" s="30" t="s">
        <v>2</v>
      </c>
      <c r="AN238" s="30" t="s">
        <v>3</v>
      </c>
      <c r="AO238" s="30" t="s">
        <v>4</v>
      </c>
      <c r="AP238" s="31" t="s">
        <v>30</v>
      </c>
      <c r="AQ238" s="31" t="s">
        <v>5</v>
      </c>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c r="FU238"/>
      <c r="FV238"/>
      <c r="FW238"/>
      <c r="FX238"/>
      <c r="FY238"/>
      <c r="FZ238"/>
      <c r="GA238"/>
      <c r="GB238"/>
      <c r="GC238"/>
      <c r="GD238"/>
      <c r="GE238"/>
      <c r="GF238"/>
      <c r="GG238"/>
      <c r="GH238"/>
      <c r="GI238"/>
      <c r="GJ238"/>
      <c r="GK238"/>
      <c r="GL238"/>
      <c r="GM238"/>
      <c r="GN238"/>
      <c r="GO238"/>
      <c r="GP238"/>
      <c r="GQ238"/>
      <c r="GR238"/>
      <c r="GS238"/>
      <c r="GT238"/>
      <c r="GU238"/>
      <c r="GV238"/>
      <c r="GW238"/>
      <c r="GX238"/>
      <c r="GY238"/>
      <c r="GZ238"/>
      <c r="HA238"/>
      <c r="HB238"/>
      <c r="HC238"/>
      <c r="HD238"/>
      <c r="HE238"/>
      <c r="HF238"/>
      <c r="HG238"/>
      <c r="HH238"/>
      <c r="HI238"/>
      <c r="HJ238"/>
      <c r="HK238"/>
      <c r="HL238"/>
      <c r="HM238"/>
      <c r="HN238"/>
      <c r="HO238"/>
      <c r="HP238"/>
      <c r="HQ238"/>
      <c r="HR238"/>
      <c r="HS238"/>
      <c r="HT238"/>
      <c r="HU238"/>
      <c r="HV238"/>
      <c r="HW238"/>
      <c r="HX238"/>
      <c r="HY238"/>
      <c r="HZ238"/>
      <c r="IA238"/>
      <c r="IB238"/>
      <c r="IC238"/>
      <c r="ID238"/>
      <c r="IE238"/>
      <c r="IF238"/>
      <c r="IG238"/>
      <c r="IH238"/>
      <c r="II238"/>
      <c r="IJ238"/>
      <c r="IK238"/>
      <c r="IL238"/>
      <c r="IM238"/>
      <c r="IN238"/>
      <c r="IO238"/>
      <c r="IP238"/>
      <c r="IQ238"/>
      <c r="IR238"/>
      <c r="IS238"/>
      <c r="IT238"/>
      <c r="IU238"/>
    </row>
    <row r="239" spans="1:255" ht="17.149999999999999" customHeight="1" thickBot="1">
      <c r="A239"/>
      <c r="B239" s="377"/>
      <c r="C239" s="378"/>
      <c r="D239" s="94"/>
      <c r="E239" s="325"/>
      <c r="F239" s="325"/>
      <c r="G239" s="325"/>
      <c r="H239" s="325"/>
      <c r="I239" s="100" t="s">
        <v>7</v>
      </c>
      <c r="J239" s="317" t="s">
        <v>248</v>
      </c>
      <c r="K239" s="317"/>
      <c r="L239" s="317"/>
      <c r="M239" s="317"/>
      <c r="N239" s="317"/>
      <c r="O239" s="317"/>
      <c r="P239" s="317"/>
      <c r="Q239" s="317"/>
      <c r="R239" s="93"/>
      <c r="S239" s="323" t="s">
        <v>146</v>
      </c>
      <c r="T239" s="323"/>
      <c r="U239" s="323"/>
      <c r="V239" s="323"/>
      <c r="W239" s="323"/>
      <c r="X239" s="323"/>
      <c r="Y239" s="330"/>
      <c r="Z239" s="330"/>
      <c r="AA239" s="84" t="s">
        <v>82</v>
      </c>
      <c r="AB239" s="84"/>
      <c r="AC239" s="348"/>
      <c r="AD239"/>
      <c r="AE239" s="1" t="str">
        <f>+L236</f>
        <v>□</v>
      </c>
      <c r="AF239"/>
      <c r="AG239"/>
      <c r="AH239" s="177" t="s">
        <v>147</v>
      </c>
      <c r="AI239"/>
      <c r="AJ239" s="31" t="str">
        <f>IF(Y239&gt;0,IF(AND(Y239&gt;=550,Y239&lt;=650),"●適合","◆未達"),"■未答")</f>
        <v>■未答</v>
      </c>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c r="IB239"/>
      <c r="IC239"/>
      <c r="ID239"/>
      <c r="IE239"/>
      <c r="IF239"/>
      <c r="IG239"/>
      <c r="IH239"/>
      <c r="II239"/>
      <c r="IJ239"/>
      <c r="IK239"/>
      <c r="IL239"/>
      <c r="IM239"/>
      <c r="IN239"/>
      <c r="IO239"/>
      <c r="IP239"/>
      <c r="IQ239"/>
      <c r="IR239"/>
      <c r="IS239"/>
      <c r="IT239"/>
      <c r="IU239"/>
    </row>
    <row r="240" spans="1:255" ht="32.15" customHeight="1" thickBot="1">
      <c r="A240"/>
      <c r="B240" s="377"/>
      <c r="C240" s="378"/>
      <c r="D240" s="94"/>
      <c r="E240" s="359" t="s">
        <v>344</v>
      </c>
      <c r="F240" s="325"/>
      <c r="G240" s="325"/>
      <c r="H240" s="325"/>
      <c r="I240" s="119"/>
      <c r="J240" s="119"/>
      <c r="K240" s="119"/>
      <c r="L240" s="119"/>
      <c r="M240" s="119"/>
      <c r="N240" s="119"/>
      <c r="O240" s="119"/>
      <c r="P240" s="119"/>
      <c r="Q240" s="120"/>
      <c r="R240" s="321" t="s">
        <v>148</v>
      </c>
      <c r="S240" s="321"/>
      <c r="T240" s="321"/>
      <c r="U240" s="321"/>
      <c r="V240" s="322"/>
      <c r="W240" s="322"/>
      <c r="X240" s="84" t="s">
        <v>82</v>
      </c>
      <c r="Y240" s="176"/>
      <c r="Z240" s="176"/>
      <c r="AA240" s="84"/>
      <c r="AB240" s="84"/>
      <c r="AC240" s="348"/>
      <c r="AD240"/>
      <c r="AE240" s="22" t="str">
        <f>+N237</f>
        <v>□</v>
      </c>
      <c r="AF240"/>
      <c r="AG240"/>
      <c r="AH240" s="137" t="s">
        <v>149</v>
      </c>
      <c r="AI240"/>
      <c r="AJ240" s="178" t="str">
        <f>IF(V240&gt;0,IF(V240&gt;30,"◆30超過","●適合"),"■未答")</f>
        <v>■未答</v>
      </c>
      <c r="AK240"/>
      <c r="AL240" s="24" t="s">
        <v>75</v>
      </c>
      <c r="AM240" s="25" t="s">
        <v>76</v>
      </c>
      <c r="AN240" s="25" t="s">
        <v>77</v>
      </c>
      <c r="AO240" s="25" t="s">
        <v>78</v>
      </c>
      <c r="AP240" s="25" t="s">
        <v>79</v>
      </c>
      <c r="AQ240" s="26" t="s">
        <v>29</v>
      </c>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c r="FU240"/>
      <c r="FV240"/>
      <c r="FW240"/>
      <c r="FX240"/>
      <c r="FY240"/>
      <c r="FZ240"/>
      <c r="GA240"/>
      <c r="GB240"/>
      <c r="GC240"/>
      <c r="GD240"/>
      <c r="GE240"/>
      <c r="GF240"/>
      <c r="GG240"/>
      <c r="GH240"/>
      <c r="GI240"/>
      <c r="GJ240"/>
      <c r="GK240"/>
      <c r="GL240"/>
      <c r="GM240"/>
      <c r="GN240"/>
      <c r="GO240"/>
      <c r="GP240"/>
      <c r="GQ240"/>
      <c r="GR240"/>
      <c r="GS240"/>
      <c r="GT240"/>
      <c r="GU240"/>
      <c r="GV240"/>
      <c r="GW240"/>
      <c r="GX240"/>
      <c r="GY240"/>
      <c r="GZ240"/>
      <c r="HA240"/>
      <c r="HB240"/>
      <c r="HC240"/>
      <c r="HD240"/>
      <c r="HE240"/>
      <c r="HF240"/>
      <c r="HG240"/>
      <c r="HH240"/>
      <c r="HI240"/>
      <c r="HJ240"/>
      <c r="HK240"/>
      <c r="HL240"/>
      <c r="HM240"/>
      <c r="HN240"/>
      <c r="HO240"/>
      <c r="HP240"/>
      <c r="HQ240"/>
      <c r="HR240"/>
      <c r="HS240"/>
      <c r="HT240"/>
      <c r="HU240"/>
      <c r="HV240"/>
      <c r="HW240"/>
      <c r="HX240"/>
      <c r="HY240"/>
      <c r="HZ240"/>
      <c r="IA240"/>
      <c r="IB240"/>
      <c r="IC240"/>
      <c r="ID240"/>
      <c r="IE240"/>
      <c r="IF240"/>
      <c r="IG240"/>
      <c r="IH240"/>
      <c r="II240"/>
      <c r="IJ240"/>
      <c r="IK240"/>
      <c r="IL240"/>
      <c r="IM240"/>
      <c r="IN240"/>
      <c r="IO240"/>
      <c r="IP240"/>
      <c r="IQ240"/>
      <c r="IR240"/>
      <c r="IS240"/>
      <c r="IT240"/>
      <c r="IU240"/>
    </row>
    <row r="241" spans="1:255" ht="24" customHeight="1" thickBot="1">
      <c r="A241"/>
      <c r="B241" s="377"/>
      <c r="C241" s="378"/>
      <c r="D241" s="94"/>
      <c r="E241" s="359" t="s">
        <v>345</v>
      </c>
      <c r="F241" s="325"/>
      <c r="G241" s="325"/>
      <c r="H241" s="325"/>
      <c r="I241" s="183"/>
      <c r="J241" s="131"/>
      <c r="K241" s="131"/>
      <c r="L241" s="131"/>
      <c r="M241" s="131"/>
      <c r="N241" s="216" t="s">
        <v>7</v>
      </c>
      <c r="O241" s="328" t="s">
        <v>233</v>
      </c>
      <c r="P241" s="328"/>
      <c r="Q241" s="328"/>
      <c r="R241" s="357" t="s">
        <v>251</v>
      </c>
      <c r="S241" s="357"/>
      <c r="T241" s="357"/>
      <c r="U241" s="357"/>
      <c r="V241" s="216" t="s">
        <v>7</v>
      </c>
      <c r="W241" s="228" t="s">
        <v>108</v>
      </c>
      <c r="X241" s="112"/>
      <c r="Y241" s="216" t="s">
        <v>7</v>
      </c>
      <c r="Z241" s="228" t="s">
        <v>252</v>
      </c>
      <c r="AA241" s="112"/>
      <c r="AB241" s="112"/>
      <c r="AC241" s="348"/>
      <c r="AD241"/>
      <c r="AE241" s="1" t="str">
        <f>+I238</f>
        <v>□</v>
      </c>
      <c r="AF241"/>
      <c r="AG241"/>
      <c r="AH241" s="31" t="str">
        <f>IF(AE240&amp;AE241&amp;AE242="■□□","◎無し",IF(AE240&amp;AE241&amp;AE242="□■□","●適合",IF(AE240&amp;AE241&amp;AE242="□□■","◆未達",IF(AE240&amp;AE241&amp;AE242="□□□","■未答","▼矛盾"))))</f>
        <v>■未答</v>
      </c>
      <c r="AI241"/>
      <c r="AJ241"/>
      <c r="AK241"/>
      <c r="AL241" s="24"/>
      <c r="AM241" s="30" t="s">
        <v>2</v>
      </c>
      <c r="AN241" s="30" t="s">
        <v>3</v>
      </c>
      <c r="AO241" s="30" t="s">
        <v>4</v>
      </c>
      <c r="AP241" s="31" t="s">
        <v>30</v>
      </c>
      <c r="AQ241" s="31" t="s">
        <v>5</v>
      </c>
      <c r="AR241"/>
      <c r="AS241"/>
      <c r="AT241"/>
      <c r="AU241"/>
      <c r="AV241"/>
      <c r="AW241"/>
      <c r="AX241"/>
      <c r="AY241"/>
      <c r="AZ241"/>
      <c r="BA241"/>
      <c r="BB241"/>
      <c r="BC241"/>
      <c r="BD241"/>
      <c r="BE241"/>
      <c r="BF241"/>
      <c r="BG241"/>
      <c r="BH241"/>
      <c r="BI241"/>
      <c r="BJ241"/>
      <c r="BK241"/>
      <c r="BL241"/>
      <c r="BM241"/>
      <c r="BN241"/>
      <c r="BO241"/>
      <c r="BP241"/>
      <c r="BQ241"/>
      <c r="BR241"/>
      <c r="BS241"/>
      <c r="BT241"/>
      <c r="BU241"/>
      <c r="BV241"/>
      <c r="BW241"/>
      <c r="BX241"/>
      <c r="BY241"/>
      <c r="BZ241"/>
      <c r="CA241"/>
      <c r="CB241"/>
      <c r="CC241"/>
      <c r="CD241"/>
      <c r="CE241"/>
      <c r="CF241"/>
      <c r="CG241"/>
      <c r="CH241"/>
      <c r="CI241"/>
      <c r="CJ241"/>
      <c r="CK241"/>
      <c r="CL241"/>
      <c r="CM241"/>
      <c r="CN241"/>
      <c r="CO241"/>
      <c r="CP241"/>
      <c r="CQ241"/>
      <c r="CR241"/>
      <c r="CS241"/>
      <c r="CT241"/>
      <c r="CU241"/>
      <c r="CV241"/>
      <c r="CW241"/>
      <c r="CX241"/>
      <c r="CY241"/>
      <c r="CZ241"/>
      <c r="DA241"/>
      <c r="DB241"/>
      <c r="DC241"/>
      <c r="DD241"/>
      <c r="DE241"/>
      <c r="DF241"/>
      <c r="DG241"/>
      <c r="DH241"/>
      <c r="DI241"/>
      <c r="DJ241"/>
      <c r="DK241"/>
      <c r="DL241"/>
      <c r="DM241"/>
      <c r="DN241"/>
      <c r="DO241"/>
      <c r="DP241"/>
      <c r="DQ241"/>
      <c r="DR241"/>
      <c r="DS241"/>
      <c r="DT241"/>
      <c r="DU241"/>
      <c r="DV241"/>
      <c r="DW241"/>
      <c r="DX241"/>
      <c r="DY241"/>
      <c r="DZ241"/>
      <c r="EA241"/>
      <c r="EB241"/>
      <c r="EC241"/>
      <c r="ED241"/>
      <c r="EE241"/>
      <c r="EF241"/>
      <c r="EG241"/>
      <c r="EH241"/>
      <c r="EI241"/>
      <c r="EJ241"/>
      <c r="EK241"/>
      <c r="EL241"/>
      <c r="EM241"/>
      <c r="EN241"/>
      <c r="EO241"/>
      <c r="EP241"/>
      <c r="EQ241"/>
      <c r="ER241"/>
      <c r="ES241"/>
      <c r="ET241"/>
      <c r="EU241"/>
      <c r="EV241"/>
      <c r="EW241"/>
      <c r="EX241"/>
      <c r="EY241"/>
      <c r="EZ241"/>
      <c r="FA241"/>
      <c r="FB241"/>
      <c r="FC241"/>
      <c r="FD241"/>
      <c r="FE241"/>
      <c r="FF241"/>
      <c r="FG241"/>
      <c r="FH241"/>
      <c r="FI241"/>
      <c r="FJ241"/>
      <c r="FK241"/>
      <c r="FL241"/>
      <c r="FM241"/>
      <c r="FN241"/>
      <c r="FO241"/>
      <c r="FP241"/>
      <c r="FQ241"/>
      <c r="FR241"/>
      <c r="FS241"/>
      <c r="FT241"/>
      <c r="FU241"/>
      <c r="FV241"/>
      <c r="FW241"/>
      <c r="FX241"/>
      <c r="FY241"/>
      <c r="FZ241"/>
      <c r="GA241"/>
      <c r="GB241"/>
      <c r="GC241"/>
      <c r="GD241"/>
      <c r="GE241"/>
      <c r="GF241"/>
      <c r="GG241"/>
      <c r="GH241"/>
      <c r="GI241"/>
      <c r="GJ241"/>
      <c r="GK241"/>
      <c r="GL241"/>
      <c r="GM241"/>
      <c r="GN241"/>
      <c r="GO241"/>
      <c r="GP241"/>
      <c r="GQ241"/>
      <c r="GR241"/>
      <c r="GS241"/>
      <c r="GT241"/>
      <c r="GU241"/>
      <c r="GV241"/>
      <c r="GW241"/>
      <c r="GX241"/>
      <c r="GY241"/>
      <c r="GZ241"/>
      <c r="HA241"/>
      <c r="HB241"/>
      <c r="HC241"/>
      <c r="HD241"/>
      <c r="HE241"/>
      <c r="HF241"/>
      <c r="HG241"/>
      <c r="HH241"/>
      <c r="HI241"/>
      <c r="HJ241"/>
      <c r="HK241"/>
      <c r="HL241"/>
      <c r="HM241"/>
      <c r="HN241"/>
      <c r="HO241"/>
      <c r="HP241"/>
      <c r="HQ241"/>
      <c r="HR241"/>
      <c r="HS241"/>
      <c r="HT241"/>
      <c r="HU241"/>
      <c r="HV241"/>
      <c r="HW241"/>
      <c r="HX241"/>
      <c r="HY241"/>
      <c r="HZ241"/>
      <c r="IA241"/>
      <c r="IB241"/>
      <c r="IC241"/>
      <c r="ID241"/>
      <c r="IE241"/>
      <c r="IF241"/>
      <c r="IG241"/>
      <c r="IH241"/>
      <c r="II241"/>
      <c r="IJ241"/>
      <c r="IK241"/>
      <c r="IL241"/>
      <c r="IM241"/>
      <c r="IN241"/>
      <c r="IO241"/>
      <c r="IP241"/>
      <c r="IQ241"/>
      <c r="IR241"/>
      <c r="IS241"/>
      <c r="IT241"/>
      <c r="IU241"/>
    </row>
    <row r="242" spans="1:255" ht="24" customHeight="1" thickBot="1">
      <c r="A242"/>
      <c r="B242" s="377"/>
      <c r="C242" s="378"/>
      <c r="D242" s="94"/>
      <c r="E242" s="325"/>
      <c r="F242" s="325"/>
      <c r="G242" s="325"/>
      <c r="H242" s="325"/>
      <c r="I242" s="223" t="s">
        <v>7</v>
      </c>
      <c r="J242" s="317" t="s">
        <v>255</v>
      </c>
      <c r="K242" s="317"/>
      <c r="L242" s="317"/>
      <c r="M242" s="317"/>
      <c r="N242" s="317"/>
      <c r="O242" s="317"/>
      <c r="P242" s="317"/>
      <c r="Q242" s="317"/>
      <c r="R242" s="327" t="s">
        <v>253</v>
      </c>
      <c r="S242" s="327"/>
      <c r="T242" s="327"/>
      <c r="U242" s="327"/>
      <c r="V242" s="181" t="s">
        <v>7</v>
      </c>
      <c r="W242" s="87" t="s">
        <v>108</v>
      </c>
      <c r="X242" s="84"/>
      <c r="Y242" s="181" t="s">
        <v>7</v>
      </c>
      <c r="Z242" s="87" t="s">
        <v>252</v>
      </c>
      <c r="AA242" s="84"/>
      <c r="AB242" s="84"/>
      <c r="AC242" s="348"/>
      <c r="AD242"/>
      <c r="AE242" s="1" t="str">
        <f>+I239</f>
        <v>□</v>
      </c>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c r="BQ242"/>
      <c r="BR242"/>
      <c r="BS242"/>
      <c r="BT242"/>
      <c r="BU242"/>
      <c r="BV242"/>
      <c r="BW242"/>
      <c r="BX242"/>
      <c r="BY242"/>
      <c r="BZ242"/>
      <c r="CA242"/>
      <c r="CB242"/>
      <c r="CC242"/>
      <c r="CD242"/>
      <c r="CE242"/>
      <c r="CF242"/>
      <c r="CG242"/>
      <c r="CH242"/>
      <c r="CI242"/>
      <c r="CJ242"/>
      <c r="CK242"/>
      <c r="CL242"/>
      <c r="CM242"/>
      <c r="CN242"/>
      <c r="CO242"/>
      <c r="CP242"/>
      <c r="CQ242"/>
      <c r="CR242"/>
      <c r="CS242"/>
      <c r="CT242"/>
      <c r="CU242"/>
      <c r="CV242"/>
      <c r="CW242"/>
      <c r="CX242"/>
      <c r="CY242"/>
      <c r="CZ242"/>
      <c r="DA242"/>
      <c r="DB242"/>
      <c r="DC242"/>
      <c r="DD242"/>
      <c r="DE242"/>
      <c r="DF242"/>
      <c r="DG242"/>
      <c r="DH242"/>
      <c r="DI242"/>
      <c r="DJ242"/>
      <c r="DK242"/>
      <c r="DL242"/>
      <c r="DM242"/>
      <c r="DN242"/>
      <c r="DO242"/>
      <c r="DP242"/>
      <c r="DQ242"/>
      <c r="DR242"/>
      <c r="DS242"/>
      <c r="DT242"/>
      <c r="DU242"/>
      <c r="DV242"/>
      <c r="DW242"/>
      <c r="DX242"/>
      <c r="DY242"/>
      <c r="DZ242"/>
      <c r="EA242"/>
      <c r="EB242"/>
      <c r="EC242"/>
      <c r="ED242"/>
      <c r="EE242"/>
      <c r="EF242"/>
      <c r="EG242"/>
      <c r="EH242"/>
      <c r="EI242"/>
      <c r="EJ242"/>
      <c r="EK242"/>
      <c r="EL242"/>
      <c r="EM242"/>
      <c r="EN242"/>
      <c r="EO242"/>
      <c r="EP242"/>
      <c r="EQ242"/>
      <c r="ER242"/>
      <c r="ES242"/>
      <c r="ET242"/>
      <c r="EU242"/>
      <c r="EV242"/>
      <c r="EW242"/>
      <c r="EX242"/>
      <c r="EY242"/>
      <c r="EZ242"/>
      <c r="FA242"/>
      <c r="FB242"/>
      <c r="FC242"/>
      <c r="FD242"/>
      <c r="FE242"/>
      <c r="FF242"/>
      <c r="FG242"/>
      <c r="FH242"/>
      <c r="FI242"/>
      <c r="FJ242"/>
      <c r="FK242"/>
      <c r="FL242"/>
      <c r="FM242"/>
      <c r="FN242"/>
      <c r="FO242"/>
      <c r="FP242"/>
      <c r="FQ242"/>
      <c r="FR242"/>
      <c r="FS242"/>
      <c r="FT242"/>
      <c r="FU242"/>
      <c r="FV242"/>
      <c r="FW242"/>
      <c r="FX242"/>
      <c r="FY242"/>
      <c r="FZ242"/>
      <c r="GA242"/>
      <c r="GB242"/>
      <c r="GC242"/>
      <c r="GD242"/>
      <c r="GE242"/>
      <c r="GF242"/>
      <c r="GG242"/>
      <c r="GH242"/>
      <c r="GI242"/>
      <c r="GJ242"/>
      <c r="GK242"/>
      <c r="GL242"/>
      <c r="GM242"/>
      <c r="GN242"/>
      <c r="GO242"/>
      <c r="GP242"/>
      <c r="GQ242"/>
      <c r="GR242"/>
      <c r="GS242"/>
      <c r="GT242"/>
      <c r="GU242"/>
      <c r="GV242"/>
      <c r="GW242"/>
      <c r="GX242"/>
      <c r="GY242"/>
      <c r="GZ242"/>
      <c r="HA242"/>
      <c r="HB242"/>
      <c r="HC242"/>
      <c r="HD242"/>
      <c r="HE242"/>
      <c r="HF242"/>
      <c r="HG242"/>
      <c r="HH242"/>
      <c r="HI242"/>
      <c r="HJ242"/>
      <c r="HK242"/>
      <c r="HL242"/>
      <c r="HM242"/>
      <c r="HN242"/>
      <c r="HO242"/>
      <c r="HP242"/>
      <c r="HQ242"/>
      <c r="HR242"/>
      <c r="HS242"/>
      <c r="HT242"/>
      <c r="HU242"/>
      <c r="HV242"/>
      <c r="HW242"/>
      <c r="HX242"/>
      <c r="HY242"/>
      <c r="HZ242"/>
      <c r="IA242"/>
      <c r="IB242"/>
      <c r="IC242"/>
      <c r="ID242"/>
      <c r="IE242"/>
      <c r="IF242"/>
      <c r="IG242"/>
      <c r="IH242"/>
      <c r="II242"/>
      <c r="IJ242"/>
      <c r="IK242"/>
      <c r="IL242"/>
      <c r="IM242"/>
      <c r="IN242"/>
      <c r="IO242"/>
      <c r="IP242"/>
      <c r="IQ242"/>
      <c r="IR242"/>
      <c r="IS242"/>
      <c r="IT242"/>
      <c r="IU242"/>
    </row>
    <row r="243" spans="1:255" ht="24" customHeight="1" thickBot="1">
      <c r="A243"/>
      <c r="B243" s="377"/>
      <c r="C243" s="378"/>
      <c r="D243" s="94"/>
      <c r="E243" s="359" t="s">
        <v>346</v>
      </c>
      <c r="F243" s="325"/>
      <c r="G243" s="325"/>
      <c r="H243" s="325"/>
      <c r="I243" s="82"/>
      <c r="J243" s="90"/>
      <c r="K243" s="90"/>
      <c r="L243" s="90"/>
      <c r="M243" s="90"/>
      <c r="N243" s="90"/>
      <c r="O243" s="90"/>
      <c r="P243" s="90"/>
      <c r="Q243" s="92"/>
      <c r="R243" s="93"/>
      <c r="S243" s="84"/>
      <c r="T243" s="84"/>
      <c r="U243" s="84"/>
      <c r="V243" s="84"/>
      <c r="W243" s="84"/>
      <c r="X243" s="84"/>
      <c r="Y243" s="84"/>
      <c r="Z243" s="84"/>
      <c r="AA243" s="84"/>
      <c r="AB243" s="84"/>
      <c r="AC243" s="348"/>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c r="BQ243"/>
      <c r="BR243"/>
      <c r="BS243"/>
      <c r="BT243"/>
      <c r="BU243"/>
      <c r="BV243"/>
      <c r="BW243"/>
      <c r="BX243"/>
      <c r="BY243"/>
      <c r="BZ243"/>
      <c r="CA243"/>
      <c r="CB243"/>
      <c r="CC243"/>
      <c r="CD243"/>
      <c r="CE243"/>
      <c r="CF243"/>
      <c r="CG243"/>
      <c r="CH243"/>
      <c r="CI243"/>
      <c r="CJ243"/>
      <c r="CK243"/>
      <c r="CL243"/>
      <c r="CM243"/>
      <c r="CN243"/>
      <c r="CO243"/>
      <c r="CP243"/>
      <c r="CQ243"/>
      <c r="CR243"/>
      <c r="CS243"/>
      <c r="CT243"/>
      <c r="CU243"/>
      <c r="CV243"/>
      <c r="CW243"/>
      <c r="CX243"/>
      <c r="CY243"/>
      <c r="CZ243"/>
      <c r="DA243"/>
      <c r="DB243"/>
      <c r="DC243"/>
      <c r="DD243"/>
      <c r="DE243"/>
      <c r="DF243"/>
      <c r="DG243"/>
      <c r="DH243"/>
      <c r="DI243"/>
      <c r="DJ243"/>
      <c r="DK243"/>
      <c r="DL243"/>
      <c r="DM243"/>
      <c r="DN243"/>
      <c r="DO243"/>
      <c r="DP243"/>
      <c r="DQ243"/>
      <c r="DR243"/>
      <c r="DS243"/>
      <c r="DT243"/>
      <c r="DU243"/>
      <c r="DV243"/>
      <c r="DW243"/>
      <c r="DX243"/>
      <c r="DY243"/>
      <c r="DZ243"/>
      <c r="EA243"/>
      <c r="EB243"/>
      <c r="EC243"/>
      <c r="ED243"/>
      <c r="EE243"/>
      <c r="EF243"/>
      <c r="EG243"/>
      <c r="EH243"/>
      <c r="EI243"/>
      <c r="EJ243"/>
      <c r="EK243"/>
      <c r="EL243"/>
      <c r="EM243"/>
      <c r="EN243"/>
      <c r="EO243"/>
      <c r="EP243"/>
      <c r="EQ243"/>
      <c r="ER243"/>
      <c r="ES243"/>
      <c r="ET243"/>
      <c r="EU243"/>
      <c r="EV243"/>
      <c r="EW243"/>
      <c r="EX243"/>
      <c r="EY243"/>
      <c r="EZ243"/>
      <c r="FA243"/>
      <c r="FB243"/>
      <c r="FC243"/>
      <c r="FD243"/>
      <c r="FE243"/>
      <c r="FF243"/>
      <c r="FG243"/>
      <c r="FH243"/>
      <c r="FI243"/>
      <c r="FJ243"/>
      <c r="FK243"/>
      <c r="FL243"/>
      <c r="FM243"/>
      <c r="FN243"/>
      <c r="FO243"/>
      <c r="FP243"/>
      <c r="FQ243"/>
      <c r="FR243"/>
      <c r="FS243"/>
      <c r="FT243"/>
      <c r="FU243"/>
      <c r="FV243"/>
      <c r="FW243"/>
      <c r="FX243"/>
      <c r="FY243"/>
      <c r="FZ243"/>
      <c r="GA243"/>
      <c r="GB243"/>
      <c r="GC243"/>
      <c r="GD243"/>
      <c r="GE243"/>
      <c r="GF243"/>
      <c r="GG243"/>
      <c r="GH243"/>
      <c r="GI243"/>
      <c r="GJ243"/>
      <c r="GK243"/>
      <c r="GL243"/>
      <c r="GM243"/>
      <c r="GN243"/>
      <c r="GO243"/>
      <c r="GP243"/>
      <c r="GQ243"/>
      <c r="GR243"/>
      <c r="GS243"/>
      <c r="GT243"/>
      <c r="GU243"/>
      <c r="GV243"/>
      <c r="GW243"/>
      <c r="GX243"/>
      <c r="GY243"/>
      <c r="GZ243"/>
      <c r="HA243"/>
      <c r="HB243"/>
      <c r="HC243"/>
      <c r="HD243"/>
      <c r="HE243"/>
      <c r="HF243"/>
      <c r="HG243"/>
      <c r="HH243"/>
      <c r="HI243"/>
      <c r="HJ243"/>
      <c r="HK243"/>
      <c r="HL243"/>
      <c r="HM243"/>
      <c r="HN243"/>
      <c r="HO243"/>
      <c r="HP243"/>
      <c r="HQ243"/>
      <c r="HR243"/>
      <c r="HS243"/>
      <c r="HT243"/>
      <c r="HU243"/>
      <c r="HV243"/>
      <c r="HW243"/>
      <c r="HX243"/>
      <c r="HY243"/>
      <c r="HZ243"/>
      <c r="IA243"/>
      <c r="IB243"/>
      <c r="IC243"/>
      <c r="ID243"/>
      <c r="IE243"/>
      <c r="IF243"/>
      <c r="IG243"/>
      <c r="IH243"/>
      <c r="II243"/>
      <c r="IJ243"/>
      <c r="IK243"/>
      <c r="IL243"/>
      <c r="IM243"/>
      <c r="IN243"/>
      <c r="IO243"/>
      <c r="IP243"/>
      <c r="IQ243"/>
      <c r="IR243"/>
      <c r="IS243"/>
      <c r="IT243"/>
      <c r="IU243"/>
    </row>
    <row r="244" spans="1:255" ht="24" customHeight="1" thickBot="1">
      <c r="A244"/>
      <c r="B244" s="377"/>
      <c r="C244" s="378"/>
      <c r="D244" s="105"/>
      <c r="E244" s="325"/>
      <c r="F244" s="325"/>
      <c r="G244" s="325"/>
      <c r="H244" s="325"/>
      <c r="I244" s="223" t="s">
        <v>7</v>
      </c>
      <c r="J244" s="317" t="s">
        <v>256</v>
      </c>
      <c r="K244" s="317"/>
      <c r="L244" s="317"/>
      <c r="M244" s="317"/>
      <c r="N244" s="317"/>
      <c r="O244" s="317"/>
      <c r="P244" s="317"/>
      <c r="Q244" s="317"/>
      <c r="R244" s="318" t="s">
        <v>175</v>
      </c>
      <c r="S244" s="318"/>
      <c r="T244" s="318"/>
      <c r="U244" s="318"/>
      <c r="V244" s="181" t="s">
        <v>7</v>
      </c>
      <c r="W244" s="319" t="s">
        <v>176</v>
      </c>
      <c r="X244" s="319"/>
      <c r="Y244" s="181" t="s">
        <v>7</v>
      </c>
      <c r="Z244" s="320" t="s">
        <v>177</v>
      </c>
      <c r="AA244" s="320"/>
      <c r="AB244" s="126"/>
      <c r="AC244" s="348"/>
      <c r="AD244"/>
      <c r="AE244" s="22" t="str">
        <f>+N241</f>
        <v>□</v>
      </c>
      <c r="AF244"/>
      <c r="AG244"/>
      <c r="AH244" s="31" t="str">
        <f>IF(AE244&amp;AE245&amp;AE246="■□□","◎無し",IF(AE244&amp;AE245&amp;AE246="□■□","●適合",IF(AE244&amp;AE245&amp;AE246="□□■","◆未達",IF(AE244&amp;AE245&amp;AE246="□□□","■未答","▼矛盾"))))</f>
        <v>■未答</v>
      </c>
      <c r="AI244" s="88"/>
      <c r="AJ244"/>
      <c r="AK244"/>
      <c r="AL244" s="24" t="s">
        <v>75</v>
      </c>
      <c r="AM244" s="25" t="s">
        <v>76</v>
      </c>
      <c r="AN244" s="25" t="s">
        <v>77</v>
      </c>
      <c r="AO244" s="25" t="s">
        <v>78</v>
      </c>
      <c r="AP244" s="25" t="s">
        <v>79</v>
      </c>
      <c r="AQ244" s="26" t="s">
        <v>29</v>
      </c>
      <c r="AR244"/>
      <c r="AS244"/>
      <c r="AT244"/>
      <c r="AU244"/>
      <c r="AV244"/>
      <c r="AW244"/>
      <c r="AX244"/>
      <c r="AY244"/>
      <c r="AZ244"/>
      <c r="BA244"/>
      <c r="BB244"/>
      <c r="BC244"/>
      <c r="BD244"/>
      <c r="BE244"/>
      <c r="BF244"/>
      <c r="BG244"/>
      <c r="BH244"/>
      <c r="BI244"/>
      <c r="BJ244"/>
      <c r="BK244"/>
      <c r="BL244"/>
      <c r="BM244"/>
      <c r="BN244"/>
      <c r="BO244"/>
      <c r="BP244"/>
      <c r="BQ244"/>
      <c r="BR244"/>
      <c r="BS244"/>
      <c r="BT244"/>
      <c r="BU244"/>
      <c r="BV244"/>
      <c r="BW244"/>
      <c r="BX244"/>
      <c r="BY244"/>
      <c r="BZ244"/>
      <c r="CA244"/>
      <c r="CB244"/>
      <c r="CC244"/>
      <c r="CD244"/>
      <c r="CE244"/>
      <c r="CF244"/>
      <c r="CG244"/>
      <c r="CH244"/>
      <c r="CI244"/>
      <c r="CJ244"/>
      <c r="CK244"/>
      <c r="CL244"/>
      <c r="CM244"/>
      <c r="CN244"/>
      <c r="CO244"/>
      <c r="CP244"/>
      <c r="CQ244"/>
      <c r="CR244"/>
      <c r="CS244"/>
      <c r="CT244"/>
      <c r="CU244"/>
      <c r="CV244"/>
      <c r="CW244"/>
      <c r="CX244"/>
      <c r="CY244"/>
      <c r="CZ244"/>
      <c r="DA244"/>
      <c r="DB244"/>
      <c r="DC244"/>
      <c r="DD244"/>
      <c r="DE244"/>
      <c r="DF244"/>
      <c r="DG244"/>
      <c r="DH244"/>
      <c r="DI244"/>
      <c r="DJ244"/>
      <c r="DK244"/>
      <c r="DL244"/>
      <c r="DM244"/>
      <c r="DN244"/>
      <c r="DO244"/>
      <c r="DP244"/>
      <c r="DQ244"/>
      <c r="DR244"/>
      <c r="DS244"/>
      <c r="DT244"/>
      <c r="DU244"/>
      <c r="DV244"/>
      <c r="DW244"/>
      <c r="DX244"/>
      <c r="DY244"/>
      <c r="DZ244"/>
      <c r="EA244"/>
      <c r="EB244"/>
      <c r="EC244"/>
      <c r="ED244"/>
      <c r="EE244"/>
      <c r="EF244"/>
      <c r="EG244"/>
      <c r="EH244"/>
      <c r="EI244"/>
      <c r="EJ244"/>
      <c r="EK244"/>
      <c r="EL244"/>
      <c r="EM244"/>
      <c r="EN244"/>
      <c r="EO244"/>
      <c r="EP244"/>
      <c r="EQ244"/>
      <c r="ER244"/>
      <c r="ES244"/>
      <c r="ET244"/>
      <c r="EU244"/>
      <c r="EV244"/>
      <c r="EW244"/>
      <c r="EX244"/>
      <c r="EY244"/>
      <c r="EZ244"/>
      <c r="FA244"/>
      <c r="FB244"/>
      <c r="FC244"/>
      <c r="FD244"/>
      <c r="FE244"/>
      <c r="FF244"/>
      <c r="FG244"/>
      <c r="FH244"/>
      <c r="FI244"/>
      <c r="FJ244"/>
      <c r="FK244"/>
      <c r="FL244"/>
      <c r="FM244"/>
      <c r="FN244"/>
      <c r="FO244"/>
      <c r="FP244"/>
      <c r="FQ244"/>
      <c r="FR244"/>
      <c r="FS244"/>
      <c r="FT244"/>
      <c r="FU244"/>
      <c r="FV244"/>
      <c r="FW244"/>
      <c r="FX244"/>
      <c r="FY244"/>
      <c r="FZ244"/>
      <c r="GA244"/>
      <c r="GB244"/>
      <c r="GC244"/>
      <c r="GD244"/>
      <c r="GE244"/>
      <c r="GF244"/>
      <c r="GG244"/>
      <c r="GH244"/>
      <c r="GI244"/>
      <c r="GJ244"/>
      <c r="GK244"/>
      <c r="GL244"/>
      <c r="GM244"/>
      <c r="GN244"/>
      <c r="GO244"/>
      <c r="GP244"/>
      <c r="GQ244"/>
      <c r="GR244"/>
      <c r="GS244"/>
      <c r="GT244"/>
      <c r="GU244"/>
      <c r="GV244"/>
      <c r="GW244"/>
      <c r="GX244"/>
      <c r="GY244"/>
      <c r="GZ244"/>
      <c r="HA244"/>
      <c r="HB244"/>
      <c r="HC244"/>
      <c r="HD244"/>
      <c r="HE244"/>
      <c r="HF244"/>
      <c r="HG244"/>
      <c r="HH244"/>
      <c r="HI244"/>
      <c r="HJ244"/>
      <c r="HK244"/>
      <c r="HL244"/>
      <c r="HM244"/>
      <c r="HN244"/>
      <c r="HO244"/>
      <c r="HP244"/>
      <c r="HQ244"/>
      <c r="HR244"/>
      <c r="HS244"/>
      <c r="HT244"/>
      <c r="HU244"/>
      <c r="HV244"/>
      <c r="HW244"/>
      <c r="HX244"/>
      <c r="HY244"/>
      <c r="HZ244"/>
      <c r="IA244"/>
      <c r="IB244"/>
      <c r="IC244"/>
      <c r="ID244"/>
      <c r="IE244"/>
      <c r="IF244"/>
      <c r="IG244"/>
      <c r="IH244"/>
      <c r="II244"/>
      <c r="IJ244"/>
      <c r="IK244"/>
      <c r="IL244"/>
      <c r="IM244"/>
      <c r="IN244"/>
      <c r="IO244"/>
      <c r="IP244"/>
      <c r="IQ244"/>
      <c r="IR244"/>
      <c r="IS244"/>
      <c r="IT244"/>
      <c r="IU244"/>
    </row>
    <row r="245" spans="1:255" ht="24" customHeight="1" thickBot="1">
      <c r="A245"/>
      <c r="B245" s="377"/>
      <c r="C245" s="378"/>
      <c r="D245" s="105"/>
      <c r="E245" s="325"/>
      <c r="F245" s="325"/>
      <c r="G245" s="325"/>
      <c r="H245" s="325"/>
      <c r="I245" s="229"/>
      <c r="J245" s="342"/>
      <c r="K245" s="342"/>
      <c r="L245" s="342"/>
      <c r="M245" s="342"/>
      <c r="N245" s="342"/>
      <c r="O245" s="342"/>
      <c r="P245" s="342"/>
      <c r="Q245" s="342"/>
      <c r="R245" s="343" t="s">
        <v>178</v>
      </c>
      <c r="S245" s="343"/>
      <c r="T245" s="343"/>
      <c r="U245" s="343"/>
      <c r="V245" s="343"/>
      <c r="W245" s="343"/>
      <c r="X245" s="329"/>
      <c r="Y245" s="329"/>
      <c r="Z245" s="329"/>
      <c r="AA245" s="104" t="s">
        <v>82</v>
      </c>
      <c r="AB245" s="104"/>
      <c r="AC245" s="348"/>
      <c r="AD245"/>
      <c r="AE245" s="1" t="str">
        <f>+I242</f>
        <v>□</v>
      </c>
      <c r="AF245"/>
      <c r="AG245"/>
      <c r="AH245"/>
      <c r="AI245"/>
      <c r="AJ245"/>
      <c r="AK245"/>
      <c r="AL245" s="24"/>
      <c r="AM245" s="30" t="s">
        <v>2</v>
      </c>
      <c r="AN245" s="30" t="s">
        <v>3</v>
      </c>
      <c r="AO245" s="30" t="s">
        <v>4</v>
      </c>
      <c r="AP245" s="31" t="s">
        <v>30</v>
      </c>
      <c r="AQ245" s="31" t="s">
        <v>5</v>
      </c>
      <c r="AR245"/>
      <c r="AS245"/>
      <c r="AT245"/>
      <c r="AU245"/>
      <c r="AV245"/>
      <c r="AW245"/>
      <c r="AX245"/>
      <c r="AY245"/>
      <c r="AZ245"/>
      <c r="BA245"/>
      <c r="BB245"/>
      <c r="BC245"/>
      <c r="BD245"/>
      <c r="BE245"/>
      <c r="BF245"/>
      <c r="BG245"/>
      <c r="BH245"/>
      <c r="BI245"/>
      <c r="BJ245"/>
      <c r="BK245"/>
      <c r="BL245"/>
      <c r="BM245"/>
      <c r="BN245"/>
      <c r="BO245"/>
      <c r="BP245"/>
      <c r="BQ245"/>
      <c r="BR245"/>
      <c r="BS245"/>
      <c r="BT245"/>
      <c r="BU245"/>
      <c r="BV245"/>
      <c r="BW245"/>
      <c r="BX245"/>
      <c r="BY245"/>
      <c r="BZ245"/>
      <c r="CA245"/>
      <c r="CB245"/>
      <c r="CC245"/>
      <c r="CD245"/>
      <c r="CE245"/>
      <c r="CF245"/>
      <c r="CG245"/>
      <c r="CH245"/>
      <c r="CI245"/>
      <c r="CJ245"/>
      <c r="CK245"/>
      <c r="CL245"/>
      <c r="CM245"/>
      <c r="CN245"/>
      <c r="CO245"/>
      <c r="CP245"/>
      <c r="CQ245"/>
      <c r="CR245"/>
      <c r="CS245"/>
      <c r="CT245"/>
      <c r="CU245"/>
      <c r="CV245"/>
      <c r="CW245"/>
      <c r="CX245"/>
      <c r="CY245"/>
      <c r="CZ245"/>
      <c r="DA245"/>
      <c r="DB245"/>
      <c r="DC245"/>
      <c r="DD245"/>
      <c r="DE245"/>
      <c r="DF245"/>
      <c r="DG245"/>
      <c r="DH245"/>
      <c r="DI245"/>
      <c r="DJ245"/>
      <c r="DK245"/>
      <c r="DL245"/>
      <c r="DM245"/>
      <c r="DN245"/>
      <c r="DO245"/>
      <c r="DP245"/>
      <c r="DQ245"/>
      <c r="DR245"/>
      <c r="DS245"/>
      <c r="DT245"/>
      <c r="DU245"/>
      <c r="DV245"/>
      <c r="DW245"/>
      <c r="DX245"/>
      <c r="DY245"/>
      <c r="DZ245"/>
      <c r="EA245"/>
      <c r="EB245"/>
      <c r="EC245"/>
      <c r="ED245"/>
      <c r="EE245"/>
      <c r="EF245"/>
      <c r="EG245"/>
      <c r="EH245"/>
      <c r="EI245"/>
      <c r="EJ245"/>
      <c r="EK245"/>
      <c r="EL245"/>
      <c r="EM245"/>
      <c r="EN245"/>
      <c r="EO245"/>
      <c r="EP245"/>
      <c r="EQ245"/>
      <c r="ER245"/>
      <c r="ES245"/>
      <c r="ET245"/>
      <c r="EU245"/>
      <c r="EV245"/>
      <c r="EW245"/>
      <c r="EX245"/>
      <c r="EY245"/>
      <c r="EZ245"/>
      <c r="FA245"/>
      <c r="FB245"/>
      <c r="FC245"/>
      <c r="FD245"/>
      <c r="FE245"/>
      <c r="FF245"/>
      <c r="FG245"/>
      <c r="FH245"/>
      <c r="FI245"/>
      <c r="FJ245"/>
      <c r="FK245"/>
      <c r="FL245"/>
      <c r="FM245"/>
      <c r="FN245"/>
      <c r="FO245"/>
      <c r="FP245"/>
      <c r="FQ245"/>
      <c r="FR245"/>
      <c r="FS245"/>
      <c r="FT245"/>
      <c r="FU245"/>
      <c r="FV245"/>
      <c r="FW245"/>
      <c r="FX245"/>
      <c r="FY245"/>
      <c r="FZ245"/>
      <c r="GA245"/>
      <c r="GB245"/>
      <c r="GC245"/>
      <c r="GD245"/>
      <c r="GE245"/>
      <c r="GF245"/>
      <c r="GG245"/>
      <c r="GH245"/>
      <c r="GI245"/>
      <c r="GJ245"/>
      <c r="GK245"/>
      <c r="GL245"/>
      <c r="GM245"/>
      <c r="GN245"/>
      <c r="GO245"/>
      <c r="GP245"/>
      <c r="GQ245"/>
      <c r="GR245"/>
      <c r="GS245"/>
      <c r="GT245"/>
      <c r="GU245"/>
      <c r="GV245"/>
      <c r="GW245"/>
      <c r="GX245"/>
      <c r="GY245"/>
      <c r="GZ245"/>
      <c r="HA245"/>
      <c r="HB245"/>
      <c r="HC245"/>
      <c r="HD245"/>
      <c r="HE245"/>
      <c r="HF245"/>
      <c r="HG245"/>
      <c r="HH245"/>
      <c r="HI245"/>
      <c r="HJ245"/>
      <c r="HK245"/>
      <c r="HL245"/>
      <c r="HM245"/>
      <c r="HN245"/>
      <c r="HO245"/>
      <c r="HP245"/>
      <c r="HQ245"/>
      <c r="HR245"/>
      <c r="HS245"/>
      <c r="HT245"/>
      <c r="HU245"/>
      <c r="HV245"/>
      <c r="HW245"/>
      <c r="HX245"/>
      <c r="HY245"/>
      <c r="HZ245"/>
      <c r="IA245"/>
      <c r="IB245"/>
      <c r="IC245"/>
      <c r="ID245"/>
      <c r="IE245"/>
      <c r="IF245"/>
      <c r="IG245"/>
      <c r="IH245"/>
      <c r="II245"/>
      <c r="IJ245"/>
      <c r="IK245"/>
      <c r="IL245"/>
      <c r="IM245"/>
      <c r="IN245"/>
      <c r="IO245"/>
      <c r="IP245"/>
      <c r="IQ245"/>
      <c r="IR245"/>
      <c r="IS245"/>
      <c r="IT245"/>
      <c r="IU245"/>
    </row>
    <row r="246" spans="1:255" ht="20.149999999999999" customHeight="1" thickBot="1">
      <c r="A246"/>
      <c r="B246" s="377"/>
      <c r="C246" s="378"/>
      <c r="D246" s="374" t="s">
        <v>355</v>
      </c>
      <c r="E246" s="331"/>
      <c r="F246" s="331"/>
      <c r="G246" s="331"/>
      <c r="H246" s="331"/>
      <c r="I246" s="130"/>
      <c r="J246" s="189"/>
      <c r="K246" s="189"/>
      <c r="L246" s="189"/>
      <c r="M246" s="189"/>
      <c r="N246" s="189"/>
      <c r="O246" s="189"/>
      <c r="P246" s="189"/>
      <c r="Q246" s="190"/>
      <c r="R246" s="123"/>
      <c r="S246" s="112"/>
      <c r="T246" s="112"/>
      <c r="U246" s="112"/>
      <c r="V246" s="112"/>
      <c r="W246" s="112"/>
      <c r="X246" s="112"/>
      <c r="Y246" s="112"/>
      <c r="Z246" s="112"/>
      <c r="AA246" s="112"/>
      <c r="AB246" s="112"/>
      <c r="AC246" s="375"/>
      <c r="AD246"/>
      <c r="AE246" s="1" t="str">
        <f>+I244</f>
        <v>□</v>
      </c>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c r="BQ246"/>
      <c r="BR246"/>
      <c r="BS246"/>
      <c r="BT246"/>
      <c r="BU246"/>
      <c r="BV246"/>
      <c r="BW246"/>
      <c r="BX246"/>
      <c r="BY246"/>
      <c r="BZ246"/>
      <c r="CA246"/>
      <c r="CB246"/>
      <c r="CC246"/>
      <c r="CD246"/>
      <c r="CE246"/>
      <c r="CF246"/>
      <c r="CG246"/>
      <c r="CH246"/>
      <c r="CI246"/>
      <c r="CJ246"/>
      <c r="CK246"/>
      <c r="CL246"/>
      <c r="CM246"/>
      <c r="CN246"/>
      <c r="CO246"/>
      <c r="CP246"/>
      <c r="CQ246"/>
      <c r="CR246"/>
      <c r="CS246"/>
      <c r="CT246"/>
      <c r="CU246"/>
      <c r="CV246"/>
      <c r="CW246"/>
      <c r="CX246"/>
      <c r="CY246"/>
      <c r="CZ246"/>
      <c r="DA246"/>
      <c r="DB246"/>
      <c r="DC246"/>
      <c r="DD246"/>
      <c r="DE246"/>
      <c r="DF246"/>
      <c r="DG246"/>
      <c r="DH246"/>
      <c r="DI246"/>
      <c r="DJ246"/>
      <c r="DK246"/>
      <c r="DL246"/>
      <c r="DM246"/>
      <c r="DN246"/>
      <c r="DO246"/>
      <c r="DP246"/>
      <c r="DQ246"/>
      <c r="DR246"/>
      <c r="DS246"/>
      <c r="DT246"/>
      <c r="DU246"/>
      <c r="DV246"/>
      <c r="DW246"/>
      <c r="DX246"/>
      <c r="DY246"/>
      <c r="DZ246"/>
      <c r="EA246"/>
      <c r="EB246"/>
      <c r="EC246"/>
      <c r="ED246"/>
      <c r="EE246"/>
      <c r="EF246"/>
      <c r="EG246"/>
      <c r="EH246"/>
      <c r="EI246"/>
      <c r="EJ246"/>
      <c r="EK246"/>
      <c r="EL246"/>
      <c r="EM246"/>
      <c r="EN246"/>
      <c r="EO246"/>
      <c r="EP246"/>
      <c r="EQ246"/>
      <c r="ER246"/>
      <c r="ES246"/>
      <c r="ET246"/>
      <c r="EU246"/>
      <c r="EV246"/>
      <c r="EW246"/>
      <c r="EX246"/>
      <c r="EY246"/>
      <c r="EZ246"/>
      <c r="FA246"/>
      <c r="FB246"/>
      <c r="FC246"/>
      <c r="FD246"/>
      <c r="FE246"/>
      <c r="FF246"/>
      <c r="FG246"/>
      <c r="FH246"/>
      <c r="FI246"/>
      <c r="FJ246"/>
      <c r="FK246"/>
      <c r="FL246"/>
      <c r="FM246"/>
      <c r="FN246"/>
      <c r="FO246"/>
      <c r="FP246"/>
      <c r="FQ246"/>
      <c r="FR246"/>
      <c r="FS246"/>
      <c r="FT246"/>
      <c r="FU246"/>
      <c r="FV246"/>
      <c r="FW246"/>
      <c r="FX246"/>
      <c r="FY246"/>
      <c r="FZ246"/>
      <c r="GA246"/>
      <c r="GB246"/>
      <c r="GC246"/>
      <c r="GD246"/>
      <c r="GE246"/>
      <c r="GF246"/>
      <c r="GG246"/>
      <c r="GH246"/>
      <c r="GI246"/>
      <c r="GJ246"/>
      <c r="GK246"/>
      <c r="GL246"/>
      <c r="GM246"/>
      <c r="GN246"/>
      <c r="GO246"/>
      <c r="GP246"/>
      <c r="GQ246"/>
      <c r="GR246"/>
      <c r="GS246"/>
      <c r="GT246"/>
      <c r="GU246"/>
      <c r="GV246"/>
      <c r="GW246"/>
      <c r="GX246"/>
      <c r="GY246"/>
      <c r="GZ246"/>
      <c r="HA246"/>
      <c r="HB246"/>
      <c r="HC246"/>
      <c r="HD246"/>
      <c r="HE246"/>
      <c r="HF246"/>
      <c r="HG246"/>
      <c r="HH246"/>
      <c r="HI246"/>
      <c r="HJ246"/>
      <c r="HK246"/>
      <c r="HL246"/>
      <c r="HM246"/>
      <c r="HN246"/>
      <c r="HO246"/>
      <c r="HP246"/>
      <c r="HQ246"/>
      <c r="HR246"/>
      <c r="HS246"/>
      <c r="HT246"/>
      <c r="HU246"/>
      <c r="HV246"/>
      <c r="HW246"/>
      <c r="HX246"/>
      <c r="HY246"/>
      <c r="HZ246"/>
      <c r="IA246"/>
      <c r="IB246"/>
      <c r="IC246"/>
      <c r="ID246"/>
      <c r="IE246"/>
      <c r="IF246"/>
      <c r="IG246"/>
      <c r="IH246"/>
      <c r="II246"/>
      <c r="IJ246"/>
      <c r="IK246"/>
      <c r="IL246"/>
      <c r="IM246"/>
      <c r="IN246"/>
      <c r="IO246"/>
      <c r="IP246"/>
      <c r="IQ246"/>
      <c r="IR246"/>
      <c r="IS246"/>
      <c r="IT246"/>
      <c r="IU246"/>
    </row>
    <row r="247" spans="1:255" ht="20.149999999999999" customHeight="1" thickBot="1">
      <c r="A247"/>
      <c r="B247" s="377"/>
      <c r="C247" s="378"/>
      <c r="D247" s="331"/>
      <c r="E247" s="331"/>
      <c r="F247" s="331"/>
      <c r="G247" s="331"/>
      <c r="H247" s="331"/>
      <c r="I247" s="78"/>
      <c r="J247" s="90"/>
      <c r="K247" s="90"/>
      <c r="L247" s="90"/>
      <c r="M247" s="90"/>
      <c r="N247" s="90"/>
      <c r="O247" s="90"/>
      <c r="P247" s="90"/>
      <c r="Q247" s="92"/>
      <c r="R247" s="80" t="s">
        <v>7</v>
      </c>
      <c r="S247" s="320" t="s">
        <v>273</v>
      </c>
      <c r="T247" s="320"/>
      <c r="U247" s="320"/>
      <c r="V247" s="320"/>
      <c r="W247" s="320"/>
      <c r="X247" s="320"/>
      <c r="Y247" s="320"/>
      <c r="Z247" s="320"/>
      <c r="AA247" s="320"/>
      <c r="AB247" s="320"/>
      <c r="AC247" s="375"/>
      <c r="AD247"/>
      <c r="AE247" s="22" t="str">
        <f>+I248</f>
        <v>□</v>
      </c>
      <c r="AF247"/>
      <c r="AG247"/>
      <c r="AH247" s="31" t="str">
        <f>IF(AE247&amp;AE248&amp;AE249="■□□","◎無し",IF(AE247&amp;AE248&amp;AE249="□■□","●適合",IF(AE247&amp;AE248&amp;AE249="□□■","◆未達",IF(AE247&amp;AE248&amp;AE249="□□□","■未答","▼矛盾"))))</f>
        <v>■未答</v>
      </c>
      <c r="AI247" s="88"/>
      <c r="AJ247"/>
      <c r="AK247"/>
      <c r="AL247" s="24" t="s">
        <v>75</v>
      </c>
      <c r="AM247" s="25" t="s">
        <v>76</v>
      </c>
      <c r="AN247" s="25" t="s">
        <v>77</v>
      </c>
      <c r="AO247" s="25" t="s">
        <v>78</v>
      </c>
      <c r="AP247" s="25" t="s">
        <v>79</v>
      </c>
      <c r="AQ247" s="26" t="s">
        <v>29</v>
      </c>
      <c r="AR247"/>
      <c r="AS247"/>
      <c r="AT247"/>
      <c r="AU247"/>
      <c r="AV247"/>
      <c r="AW247"/>
      <c r="AX247"/>
      <c r="AY247"/>
      <c r="AZ247"/>
      <c r="BA247"/>
      <c r="BB247"/>
      <c r="BC247"/>
      <c r="BD247"/>
      <c r="BE247"/>
      <c r="BF247"/>
      <c r="BG247"/>
      <c r="BH247"/>
      <c r="BI247"/>
      <c r="BJ247"/>
      <c r="BK247"/>
      <c r="BL247"/>
      <c r="BM247"/>
      <c r="BN247"/>
      <c r="BO247"/>
      <c r="BP247"/>
      <c r="BQ247"/>
      <c r="BR247"/>
      <c r="BS247"/>
      <c r="BT247"/>
      <c r="BU247"/>
      <c r="BV247"/>
      <c r="BW247"/>
      <c r="BX247"/>
      <c r="BY247"/>
      <c r="BZ247"/>
      <c r="CA247"/>
      <c r="CB247"/>
      <c r="CC247"/>
      <c r="CD247"/>
      <c r="CE247"/>
      <c r="CF247"/>
      <c r="CG247"/>
      <c r="CH247"/>
      <c r="CI247"/>
      <c r="CJ247"/>
      <c r="CK247"/>
      <c r="CL247"/>
      <c r="CM247"/>
      <c r="CN247"/>
      <c r="CO247"/>
      <c r="CP247"/>
      <c r="CQ247"/>
      <c r="CR247"/>
      <c r="CS247"/>
      <c r="CT247"/>
      <c r="CU247"/>
      <c r="CV247"/>
      <c r="CW247"/>
      <c r="CX247"/>
      <c r="CY247"/>
      <c r="CZ247"/>
      <c r="DA247"/>
      <c r="DB247"/>
      <c r="DC247"/>
      <c r="DD247"/>
      <c r="DE247"/>
      <c r="DF247"/>
      <c r="DG247"/>
      <c r="DH247"/>
      <c r="DI247"/>
      <c r="DJ247"/>
      <c r="DK247"/>
      <c r="DL247"/>
      <c r="DM247"/>
      <c r="DN247"/>
      <c r="DO247"/>
      <c r="DP247"/>
      <c r="DQ247"/>
      <c r="DR247"/>
      <c r="DS247"/>
      <c r="DT247"/>
      <c r="DU247"/>
      <c r="DV247"/>
      <c r="DW247"/>
      <c r="DX247"/>
      <c r="DY247"/>
      <c r="DZ247"/>
      <c r="EA247"/>
      <c r="EB247"/>
      <c r="EC247"/>
      <c r="ED247"/>
      <c r="EE247"/>
      <c r="EF247"/>
      <c r="EG247"/>
      <c r="EH247"/>
      <c r="EI247"/>
      <c r="EJ247"/>
      <c r="EK247"/>
      <c r="EL247"/>
      <c r="EM247"/>
      <c r="EN247"/>
      <c r="EO247"/>
      <c r="EP247"/>
      <c r="EQ247"/>
      <c r="ER247"/>
      <c r="ES247"/>
      <c r="ET247"/>
      <c r="EU247"/>
      <c r="EV247"/>
      <c r="EW247"/>
      <c r="EX247"/>
      <c r="EY247"/>
      <c r="EZ247"/>
      <c r="FA247"/>
      <c r="FB247"/>
      <c r="FC247"/>
      <c r="FD247"/>
      <c r="FE247"/>
      <c r="FF247"/>
      <c r="FG247"/>
      <c r="FH247"/>
      <c r="FI247"/>
      <c r="FJ247"/>
      <c r="FK247"/>
      <c r="FL247"/>
      <c r="FM247"/>
      <c r="FN247"/>
      <c r="FO247"/>
      <c r="FP247"/>
      <c r="FQ247"/>
      <c r="FR247"/>
      <c r="FS247"/>
      <c r="FT247"/>
      <c r="FU247"/>
      <c r="FV247"/>
      <c r="FW247"/>
      <c r="FX247"/>
      <c r="FY247"/>
      <c r="FZ247"/>
      <c r="GA247"/>
      <c r="GB247"/>
      <c r="GC247"/>
      <c r="GD247"/>
      <c r="GE247"/>
      <c r="GF247"/>
      <c r="GG247"/>
      <c r="GH247"/>
      <c r="GI247"/>
      <c r="GJ247"/>
      <c r="GK247"/>
      <c r="GL247"/>
      <c r="GM247"/>
      <c r="GN247"/>
      <c r="GO247"/>
      <c r="GP247"/>
      <c r="GQ247"/>
      <c r="GR247"/>
      <c r="GS247"/>
      <c r="GT247"/>
      <c r="GU247"/>
      <c r="GV247"/>
      <c r="GW247"/>
      <c r="GX247"/>
      <c r="GY247"/>
      <c r="GZ247"/>
      <c r="HA247"/>
      <c r="HB247"/>
      <c r="HC247"/>
      <c r="HD247"/>
      <c r="HE247"/>
      <c r="HF247"/>
      <c r="HG247"/>
      <c r="HH247"/>
      <c r="HI247"/>
      <c r="HJ247"/>
      <c r="HK247"/>
      <c r="HL247"/>
      <c r="HM247"/>
      <c r="HN247"/>
      <c r="HO247"/>
      <c r="HP247"/>
      <c r="HQ247"/>
      <c r="HR247"/>
      <c r="HS247"/>
      <c r="HT247"/>
      <c r="HU247"/>
      <c r="HV247"/>
      <c r="HW247"/>
      <c r="HX247"/>
      <c r="HY247"/>
      <c r="HZ247"/>
      <c r="IA247"/>
      <c r="IB247"/>
      <c r="IC247"/>
      <c r="ID247"/>
      <c r="IE247"/>
      <c r="IF247"/>
      <c r="IG247"/>
      <c r="IH247"/>
      <c r="II247"/>
      <c r="IJ247"/>
      <c r="IK247"/>
      <c r="IL247"/>
      <c r="IM247"/>
      <c r="IN247"/>
      <c r="IO247"/>
      <c r="IP247"/>
      <c r="IQ247"/>
      <c r="IR247"/>
      <c r="IS247"/>
      <c r="IT247"/>
      <c r="IU247"/>
    </row>
    <row r="248" spans="1:255" ht="20.149999999999999" customHeight="1" thickBot="1">
      <c r="A248"/>
      <c r="B248" s="377"/>
      <c r="C248" s="378"/>
      <c r="D248" s="331"/>
      <c r="E248" s="331"/>
      <c r="F248" s="331"/>
      <c r="G248" s="331"/>
      <c r="H248" s="331"/>
      <c r="I248" s="100" t="s">
        <v>7</v>
      </c>
      <c r="J248" s="192" t="s">
        <v>189</v>
      </c>
      <c r="K248" s="24"/>
      <c r="L248" s="24"/>
      <c r="M248" s="230"/>
      <c r="N248" s="24"/>
      <c r="O248" s="24"/>
      <c r="P248" s="24"/>
      <c r="Q248" s="79"/>
      <c r="R248" s="80" t="s">
        <v>7</v>
      </c>
      <c r="S248" s="320" t="s">
        <v>191</v>
      </c>
      <c r="T248" s="320"/>
      <c r="U248" s="320"/>
      <c r="V248" s="320"/>
      <c r="W248" s="320"/>
      <c r="X248" s="320"/>
      <c r="Y248" s="320"/>
      <c r="Z248" s="320"/>
      <c r="AA248" s="320"/>
      <c r="AB248" s="320"/>
      <c r="AC248" s="375"/>
      <c r="AD248"/>
      <c r="AE248" s="1" t="str">
        <f>+I250</f>
        <v>□</v>
      </c>
      <c r="AF248"/>
      <c r="AG248"/>
      <c r="AH248"/>
      <c r="AI248"/>
      <c r="AJ248"/>
      <c r="AK248"/>
      <c r="AL248" s="24"/>
      <c r="AM248" s="30" t="s">
        <v>2</v>
      </c>
      <c r="AN248" s="30" t="s">
        <v>3</v>
      </c>
      <c r="AO248" s="30" t="s">
        <v>4</v>
      </c>
      <c r="AP248" s="31" t="s">
        <v>30</v>
      </c>
      <c r="AQ248" s="31" t="s">
        <v>5</v>
      </c>
      <c r="AR248"/>
      <c r="AS248"/>
      <c r="AT248"/>
      <c r="AU248"/>
      <c r="AV248"/>
      <c r="AW248"/>
      <c r="AX248"/>
      <c r="AY248"/>
      <c r="AZ248"/>
      <c r="BA248"/>
      <c r="BB248"/>
      <c r="BC248"/>
      <c r="BD248"/>
      <c r="BE248"/>
      <c r="BF248"/>
      <c r="BG248"/>
      <c r="BH248"/>
      <c r="BI248"/>
      <c r="BJ248"/>
      <c r="BK248"/>
      <c r="BL248"/>
      <c r="BM248"/>
      <c r="BN248"/>
      <c r="BO248"/>
      <c r="BP248"/>
      <c r="BQ248"/>
      <c r="BR248"/>
      <c r="BS248"/>
      <c r="BT248"/>
      <c r="BU248"/>
      <c r="BV248"/>
      <c r="BW248"/>
      <c r="BX248"/>
      <c r="BY248"/>
      <c r="BZ248"/>
      <c r="CA248"/>
      <c r="CB248"/>
      <c r="CC248"/>
      <c r="CD248"/>
      <c r="CE248"/>
      <c r="CF248"/>
      <c r="CG248"/>
      <c r="CH248"/>
      <c r="CI248"/>
      <c r="CJ248"/>
      <c r="CK248"/>
      <c r="CL248"/>
      <c r="CM248"/>
      <c r="CN248"/>
      <c r="CO248"/>
      <c r="CP248"/>
      <c r="CQ248"/>
      <c r="CR248"/>
      <c r="CS248"/>
      <c r="CT248"/>
      <c r="CU248"/>
      <c r="CV248"/>
      <c r="CW248"/>
      <c r="CX248"/>
      <c r="CY248"/>
      <c r="CZ248"/>
      <c r="DA248"/>
      <c r="DB248"/>
      <c r="DC248"/>
      <c r="DD248"/>
      <c r="DE248"/>
      <c r="DF248"/>
      <c r="DG248"/>
      <c r="DH248"/>
      <c r="DI248"/>
      <c r="DJ248"/>
      <c r="DK248"/>
      <c r="DL248"/>
      <c r="DM248"/>
      <c r="DN248"/>
      <c r="DO248"/>
      <c r="DP248"/>
      <c r="DQ248"/>
      <c r="DR248"/>
      <c r="DS248"/>
      <c r="DT248"/>
      <c r="DU248"/>
      <c r="DV248"/>
      <c r="DW248"/>
      <c r="DX248"/>
      <c r="DY248"/>
      <c r="DZ248"/>
      <c r="EA248"/>
      <c r="EB248"/>
      <c r="EC248"/>
      <c r="ED248"/>
      <c r="EE248"/>
      <c r="EF248"/>
      <c r="EG248"/>
      <c r="EH248"/>
      <c r="EI248"/>
      <c r="EJ248"/>
      <c r="EK248"/>
      <c r="EL248"/>
      <c r="EM248"/>
      <c r="EN248"/>
      <c r="EO248"/>
      <c r="EP248"/>
      <c r="EQ248"/>
      <c r="ER248"/>
      <c r="ES248"/>
      <c r="ET248"/>
      <c r="EU248"/>
      <c r="EV248"/>
      <c r="EW248"/>
      <c r="EX248"/>
      <c r="EY248"/>
      <c r="EZ248"/>
      <c r="FA248"/>
      <c r="FB248"/>
      <c r="FC248"/>
      <c r="FD248"/>
      <c r="FE248"/>
      <c r="FF248"/>
      <c r="FG248"/>
      <c r="FH248"/>
      <c r="FI248"/>
      <c r="FJ248"/>
      <c r="FK248"/>
      <c r="FL248"/>
      <c r="FM248"/>
      <c r="FN248"/>
      <c r="FO248"/>
      <c r="FP248"/>
      <c r="FQ248"/>
      <c r="FR248"/>
      <c r="FS248"/>
      <c r="FT248"/>
      <c r="FU248"/>
      <c r="FV248"/>
      <c r="FW248"/>
      <c r="FX248"/>
      <c r="FY248"/>
      <c r="FZ248"/>
      <c r="GA248"/>
      <c r="GB248"/>
      <c r="GC248"/>
      <c r="GD248"/>
      <c r="GE248"/>
      <c r="GF248"/>
      <c r="GG248"/>
      <c r="GH248"/>
      <c r="GI248"/>
      <c r="GJ248"/>
      <c r="GK248"/>
      <c r="GL248"/>
      <c r="GM248"/>
      <c r="GN248"/>
      <c r="GO248"/>
      <c r="GP248"/>
      <c r="GQ248"/>
      <c r="GR248"/>
      <c r="GS248"/>
      <c r="GT248"/>
      <c r="GU248"/>
      <c r="GV248"/>
      <c r="GW248"/>
      <c r="GX248"/>
      <c r="GY248"/>
      <c r="GZ248"/>
      <c r="HA248"/>
      <c r="HB248"/>
      <c r="HC248"/>
      <c r="HD248"/>
      <c r="HE248"/>
      <c r="HF248"/>
      <c r="HG248"/>
      <c r="HH248"/>
      <c r="HI248"/>
      <c r="HJ248"/>
      <c r="HK248"/>
      <c r="HL248"/>
      <c r="HM248"/>
      <c r="HN248"/>
      <c r="HO248"/>
      <c r="HP248"/>
      <c r="HQ248"/>
      <c r="HR248"/>
      <c r="HS248"/>
      <c r="HT248"/>
      <c r="HU248"/>
      <c r="HV248"/>
      <c r="HW248"/>
      <c r="HX248"/>
      <c r="HY248"/>
      <c r="HZ248"/>
      <c r="IA248"/>
      <c r="IB248"/>
      <c r="IC248"/>
      <c r="ID248"/>
      <c r="IE248"/>
      <c r="IF248"/>
      <c r="IG248"/>
      <c r="IH248"/>
      <c r="II248"/>
      <c r="IJ248"/>
      <c r="IK248"/>
      <c r="IL248"/>
      <c r="IM248"/>
      <c r="IN248"/>
      <c r="IO248"/>
      <c r="IP248"/>
      <c r="IQ248"/>
      <c r="IR248"/>
      <c r="IS248"/>
      <c r="IT248"/>
      <c r="IU248"/>
    </row>
    <row r="249" spans="1:255" ht="20.149999999999999" customHeight="1" thickBot="1">
      <c r="A249"/>
      <c r="B249" s="377"/>
      <c r="C249" s="378"/>
      <c r="D249" s="331"/>
      <c r="E249" s="331"/>
      <c r="F249" s="331"/>
      <c r="G249" s="331"/>
      <c r="H249" s="331"/>
      <c r="I249" s="78"/>
      <c r="J249" s="24"/>
      <c r="K249" s="24"/>
      <c r="L249" s="24"/>
      <c r="M249" s="24"/>
      <c r="N249" s="24"/>
      <c r="O249" s="24"/>
      <c r="P249" s="24"/>
      <c r="Q249" s="79"/>
      <c r="R249" s="83"/>
      <c r="S249" s="320"/>
      <c r="T249" s="320"/>
      <c r="U249" s="320"/>
      <c r="V249" s="320"/>
      <c r="W249" s="320"/>
      <c r="X249" s="320"/>
      <c r="Y249" s="320"/>
      <c r="Z249" s="320"/>
      <c r="AA249" s="320"/>
      <c r="AB249" s="320"/>
      <c r="AC249" s="375"/>
      <c r="AD249"/>
      <c r="AE249" s="1" t="str">
        <f>+I251</f>
        <v>□</v>
      </c>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c r="BQ249"/>
      <c r="BR249"/>
      <c r="BS249"/>
      <c r="BT249"/>
      <c r="BU249"/>
      <c r="BV249"/>
      <c r="BW249"/>
      <c r="BX249"/>
      <c r="BY249"/>
      <c r="BZ249"/>
      <c r="CA249"/>
      <c r="CB249"/>
      <c r="CC249"/>
      <c r="CD249"/>
      <c r="CE249"/>
      <c r="CF249"/>
      <c r="CG249"/>
      <c r="CH249"/>
      <c r="CI249"/>
      <c r="CJ249"/>
      <c r="CK249"/>
      <c r="CL249"/>
      <c r="CM249"/>
      <c r="CN249"/>
      <c r="CO249"/>
      <c r="CP249"/>
      <c r="CQ249"/>
      <c r="CR249"/>
      <c r="CS249"/>
      <c r="CT249"/>
      <c r="CU249"/>
      <c r="CV249"/>
      <c r="CW249"/>
      <c r="CX249"/>
      <c r="CY249"/>
      <c r="CZ249"/>
      <c r="DA249"/>
      <c r="DB249"/>
      <c r="DC249"/>
      <c r="DD249"/>
      <c r="DE249"/>
      <c r="DF249"/>
      <c r="DG249"/>
      <c r="DH249"/>
      <c r="DI249"/>
      <c r="DJ249"/>
      <c r="DK249"/>
      <c r="DL249"/>
      <c r="DM249"/>
      <c r="DN249"/>
      <c r="DO249"/>
      <c r="DP249"/>
      <c r="DQ249"/>
      <c r="DR249"/>
      <c r="DS249"/>
      <c r="DT249"/>
      <c r="DU249"/>
      <c r="DV249"/>
      <c r="DW249"/>
      <c r="DX249"/>
      <c r="DY249"/>
      <c r="DZ249"/>
      <c r="EA249"/>
      <c r="EB249"/>
      <c r="EC249"/>
      <c r="ED249"/>
      <c r="EE249"/>
      <c r="EF249"/>
      <c r="EG249"/>
      <c r="EH249"/>
      <c r="EI249"/>
      <c r="EJ249"/>
      <c r="EK249"/>
      <c r="EL249"/>
      <c r="EM249"/>
      <c r="EN249"/>
      <c r="EO249"/>
      <c r="EP249"/>
      <c r="EQ249"/>
      <c r="ER249"/>
      <c r="ES249"/>
      <c r="ET249"/>
      <c r="EU249"/>
      <c r="EV249"/>
      <c r="EW249"/>
      <c r="EX249"/>
      <c r="EY249"/>
      <c r="EZ249"/>
      <c r="FA249"/>
      <c r="FB249"/>
      <c r="FC249"/>
      <c r="FD249"/>
      <c r="FE249"/>
      <c r="FF249"/>
      <c r="FG249"/>
      <c r="FH249"/>
      <c r="FI249"/>
      <c r="FJ249"/>
      <c r="FK249"/>
      <c r="FL249"/>
      <c r="FM249"/>
      <c r="FN249"/>
      <c r="FO249"/>
      <c r="FP249"/>
      <c r="FQ249"/>
      <c r="FR249"/>
      <c r="FS249"/>
      <c r="FT249"/>
      <c r="FU249"/>
      <c r="FV249"/>
      <c r="FW249"/>
      <c r="FX249"/>
      <c r="FY249"/>
      <c r="FZ249"/>
      <c r="GA249"/>
      <c r="GB249"/>
      <c r="GC249"/>
      <c r="GD249"/>
      <c r="GE249"/>
      <c r="GF249"/>
      <c r="GG249"/>
      <c r="GH249"/>
      <c r="GI249"/>
      <c r="GJ249"/>
      <c r="GK249"/>
      <c r="GL249"/>
      <c r="GM249"/>
      <c r="GN249"/>
      <c r="GO249"/>
      <c r="GP249"/>
      <c r="GQ249"/>
      <c r="GR249"/>
      <c r="GS249"/>
      <c r="GT249"/>
      <c r="GU249"/>
      <c r="GV249"/>
      <c r="GW249"/>
      <c r="GX249"/>
      <c r="GY249"/>
      <c r="GZ249"/>
      <c r="HA249"/>
      <c r="HB249"/>
      <c r="HC249"/>
      <c r="HD249"/>
      <c r="HE249"/>
      <c r="HF249"/>
      <c r="HG249"/>
      <c r="HH249"/>
      <c r="HI249"/>
      <c r="HJ249"/>
      <c r="HK249"/>
      <c r="HL249"/>
      <c r="HM249"/>
      <c r="HN249"/>
      <c r="HO249"/>
      <c r="HP249"/>
      <c r="HQ249"/>
      <c r="HR249"/>
      <c r="HS249"/>
      <c r="HT249"/>
      <c r="HU249"/>
      <c r="HV249"/>
      <c r="HW249"/>
      <c r="HX249"/>
      <c r="HY249"/>
      <c r="HZ249"/>
      <c r="IA249"/>
      <c r="IB249"/>
      <c r="IC249"/>
      <c r="ID249"/>
      <c r="IE249"/>
      <c r="IF249"/>
      <c r="IG249"/>
      <c r="IH249"/>
      <c r="II249"/>
      <c r="IJ249"/>
      <c r="IK249"/>
      <c r="IL249"/>
      <c r="IM249"/>
      <c r="IN249"/>
      <c r="IO249"/>
      <c r="IP249"/>
      <c r="IQ249"/>
      <c r="IR249"/>
      <c r="IS249"/>
      <c r="IT249"/>
      <c r="IU249"/>
    </row>
    <row r="250" spans="1:255" ht="26.15" customHeight="1" thickBot="1">
      <c r="A250"/>
      <c r="B250" s="377"/>
      <c r="C250" s="378"/>
      <c r="D250" s="105"/>
      <c r="E250" s="359" t="s">
        <v>356</v>
      </c>
      <c r="F250" s="325"/>
      <c r="G250" s="325"/>
      <c r="H250" s="325"/>
      <c r="I250" s="100" t="s">
        <v>7</v>
      </c>
      <c r="J250" s="24" t="s">
        <v>126</v>
      </c>
      <c r="K250" s="24"/>
      <c r="L250" s="24"/>
      <c r="M250" s="24"/>
      <c r="N250" s="24"/>
      <c r="O250" s="24"/>
      <c r="P250" s="24"/>
      <c r="Q250" s="79"/>
      <c r="R250" s="321" t="s">
        <v>194</v>
      </c>
      <c r="S250" s="321"/>
      <c r="T250" s="321"/>
      <c r="U250" s="321"/>
      <c r="V250" s="321"/>
      <c r="W250" s="321"/>
      <c r="X250" s="321"/>
      <c r="Y250" s="322"/>
      <c r="Z250" s="322"/>
      <c r="AA250" s="84" t="s">
        <v>82</v>
      </c>
      <c r="AB250" s="84"/>
      <c r="AC250" s="375"/>
      <c r="AD250"/>
      <c r="AE250"/>
      <c r="AF250"/>
      <c r="AG250"/>
      <c r="AH250" s="137" t="s">
        <v>195</v>
      </c>
      <c r="AI250"/>
      <c r="AJ250" s="178" t="str">
        <f>IF(Y250&gt;0,IF(Y250&lt;650,"腰1100",IF(Y250&gt;=1100,"基準なし","床1100")),"■未答")</f>
        <v>■未答</v>
      </c>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c r="BQ250"/>
      <c r="BR250"/>
      <c r="BS250"/>
      <c r="BT250"/>
      <c r="BU250"/>
      <c r="BV250"/>
      <c r="BW250"/>
      <c r="BX250"/>
      <c r="BY250"/>
      <c r="BZ250"/>
      <c r="CA250"/>
      <c r="CB250"/>
      <c r="CC250"/>
      <c r="CD250"/>
      <c r="CE250"/>
      <c r="CF250"/>
      <c r="CG250"/>
      <c r="CH250"/>
      <c r="CI250"/>
      <c r="CJ250"/>
      <c r="CK250"/>
      <c r="CL250"/>
      <c r="CM250"/>
      <c r="CN250"/>
      <c r="CO250"/>
      <c r="CP250"/>
      <c r="CQ250"/>
      <c r="CR250"/>
      <c r="CS250"/>
      <c r="CT250"/>
      <c r="CU250"/>
      <c r="CV250"/>
      <c r="CW250"/>
      <c r="CX250"/>
      <c r="CY250"/>
      <c r="CZ250"/>
      <c r="DA250"/>
      <c r="DB250"/>
      <c r="DC250"/>
      <c r="DD250"/>
      <c r="DE250"/>
      <c r="DF250"/>
      <c r="DG250"/>
      <c r="DH250"/>
      <c r="DI250"/>
      <c r="DJ250"/>
      <c r="DK250"/>
      <c r="DL250"/>
      <c r="DM250"/>
      <c r="DN250"/>
      <c r="DO250"/>
      <c r="DP250"/>
      <c r="DQ250"/>
      <c r="DR250"/>
      <c r="DS250"/>
      <c r="DT250"/>
      <c r="DU250"/>
      <c r="DV250"/>
      <c r="DW250"/>
      <c r="DX250"/>
      <c r="DY250"/>
      <c r="DZ250"/>
      <c r="EA250"/>
      <c r="EB250"/>
      <c r="EC250"/>
      <c r="ED250"/>
      <c r="EE250"/>
      <c r="EF250"/>
      <c r="EG250"/>
      <c r="EH250"/>
      <c r="EI250"/>
      <c r="EJ250"/>
      <c r="EK250"/>
      <c r="EL250"/>
      <c r="EM250"/>
      <c r="EN250"/>
      <c r="EO250"/>
      <c r="EP250"/>
      <c r="EQ250"/>
      <c r="ER250"/>
      <c r="ES250"/>
      <c r="ET250"/>
      <c r="EU250"/>
      <c r="EV250"/>
      <c r="EW250"/>
      <c r="EX250"/>
      <c r="EY250"/>
      <c r="EZ250"/>
      <c r="FA250"/>
      <c r="FB250"/>
      <c r="FC250"/>
      <c r="FD250"/>
      <c r="FE250"/>
      <c r="FF250"/>
      <c r="FG250"/>
      <c r="FH250"/>
      <c r="FI250"/>
      <c r="FJ250"/>
      <c r="FK250"/>
      <c r="FL250"/>
      <c r="FM250"/>
      <c r="FN250"/>
      <c r="FO250"/>
      <c r="FP250"/>
      <c r="FQ250"/>
      <c r="FR250"/>
      <c r="FS250"/>
      <c r="FT250"/>
      <c r="FU250"/>
      <c r="FV250"/>
      <c r="FW250"/>
      <c r="FX250"/>
      <c r="FY250"/>
      <c r="FZ250"/>
      <c r="GA250"/>
      <c r="GB250"/>
      <c r="GC250"/>
      <c r="GD250"/>
      <c r="GE250"/>
      <c r="GF250"/>
      <c r="GG250"/>
      <c r="GH250"/>
      <c r="GI250"/>
      <c r="GJ250"/>
      <c r="GK250"/>
      <c r="GL250"/>
      <c r="GM250"/>
      <c r="GN250"/>
      <c r="GO250"/>
      <c r="GP250"/>
      <c r="GQ250"/>
      <c r="GR250"/>
      <c r="GS250"/>
      <c r="GT250"/>
      <c r="GU250"/>
      <c r="GV250"/>
      <c r="GW250"/>
      <c r="GX250"/>
      <c r="GY250"/>
      <c r="GZ250"/>
      <c r="HA250"/>
      <c r="HB250"/>
      <c r="HC250"/>
      <c r="HD250"/>
      <c r="HE250"/>
      <c r="HF250"/>
      <c r="HG250"/>
      <c r="HH250"/>
      <c r="HI250"/>
      <c r="HJ250"/>
      <c r="HK250"/>
      <c r="HL250"/>
      <c r="HM250"/>
      <c r="HN250"/>
      <c r="HO250"/>
      <c r="HP250"/>
      <c r="HQ250"/>
      <c r="HR250"/>
      <c r="HS250"/>
      <c r="HT250"/>
      <c r="HU250"/>
      <c r="HV250"/>
      <c r="HW250"/>
      <c r="HX250"/>
      <c r="HY250"/>
      <c r="HZ250"/>
      <c r="IA250"/>
      <c r="IB250"/>
      <c r="IC250"/>
      <c r="ID250"/>
      <c r="IE250"/>
      <c r="IF250"/>
      <c r="IG250"/>
      <c r="IH250"/>
      <c r="II250"/>
      <c r="IJ250"/>
      <c r="IK250"/>
      <c r="IL250"/>
      <c r="IM250"/>
      <c r="IN250"/>
      <c r="IO250"/>
      <c r="IP250"/>
      <c r="IQ250"/>
      <c r="IR250"/>
      <c r="IS250"/>
      <c r="IT250"/>
      <c r="IU250"/>
    </row>
    <row r="251" spans="1:255" ht="26.15" customHeight="1" thickBot="1">
      <c r="A251"/>
      <c r="B251" s="377"/>
      <c r="C251" s="378"/>
      <c r="D251" s="105"/>
      <c r="E251" s="325"/>
      <c r="F251" s="325"/>
      <c r="G251" s="325"/>
      <c r="H251" s="325"/>
      <c r="I251" s="100" t="s">
        <v>7</v>
      </c>
      <c r="J251" s="24" t="s">
        <v>196</v>
      </c>
      <c r="K251" s="24"/>
      <c r="L251" s="24"/>
      <c r="M251" s="24"/>
      <c r="N251" s="24"/>
      <c r="O251" s="24"/>
      <c r="P251" s="24"/>
      <c r="Q251" s="79"/>
      <c r="R251" s="321" t="s">
        <v>197</v>
      </c>
      <c r="S251" s="321"/>
      <c r="T251" s="321"/>
      <c r="U251" s="321"/>
      <c r="V251" s="321"/>
      <c r="W251" s="321"/>
      <c r="X251" s="321"/>
      <c r="Y251" s="322"/>
      <c r="Z251" s="322"/>
      <c r="AA251" s="84" t="s">
        <v>82</v>
      </c>
      <c r="AB251" s="84"/>
      <c r="AC251" s="375"/>
      <c r="AD251"/>
      <c r="AE251"/>
      <c r="AF251"/>
      <c r="AG251"/>
      <c r="AH251" s="137" t="s">
        <v>198</v>
      </c>
      <c r="AI251"/>
      <c r="AJ251" s="31" t="str">
        <f>IF(Y251&gt;0,IF(Y250&lt;650,IF(Y251&lt;1100,"◆未達","●適合"),IF(Y250&gt;=1100,"基準なし","◎不問")),"■未答")</f>
        <v>■未答</v>
      </c>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c r="BQ251"/>
      <c r="BR251"/>
      <c r="BS251"/>
      <c r="BT251"/>
      <c r="BU251"/>
      <c r="BV251"/>
      <c r="BW251"/>
      <c r="BX251"/>
      <c r="BY251"/>
      <c r="BZ251"/>
      <c r="CA251"/>
      <c r="CB251"/>
      <c r="CC251"/>
      <c r="CD251"/>
      <c r="CE251"/>
      <c r="CF251"/>
      <c r="CG251"/>
      <c r="CH251"/>
      <c r="CI251"/>
      <c r="CJ251"/>
      <c r="CK251"/>
      <c r="CL251"/>
      <c r="CM251"/>
      <c r="CN251"/>
      <c r="CO251"/>
      <c r="CP251"/>
      <c r="CQ251"/>
      <c r="CR251"/>
      <c r="CS251"/>
      <c r="CT251"/>
      <c r="CU251"/>
      <c r="CV251"/>
      <c r="CW251"/>
      <c r="CX251"/>
      <c r="CY251"/>
      <c r="CZ251"/>
      <c r="DA251"/>
      <c r="DB251"/>
      <c r="DC251"/>
      <c r="DD251"/>
      <c r="DE251"/>
      <c r="DF251"/>
      <c r="DG251"/>
      <c r="DH251"/>
      <c r="DI251"/>
      <c r="DJ251"/>
      <c r="DK251"/>
      <c r="DL251"/>
      <c r="DM251"/>
      <c r="DN251"/>
      <c r="DO251"/>
      <c r="DP251"/>
      <c r="DQ251"/>
      <c r="DR251"/>
      <c r="DS251"/>
      <c r="DT251"/>
      <c r="DU251"/>
      <c r="DV251"/>
      <c r="DW251"/>
      <c r="DX251"/>
      <c r="DY251"/>
      <c r="DZ251"/>
      <c r="EA251"/>
      <c r="EB251"/>
      <c r="EC251"/>
      <c r="ED251"/>
      <c r="EE251"/>
      <c r="EF251"/>
      <c r="EG251"/>
      <c r="EH251"/>
      <c r="EI251"/>
      <c r="EJ251"/>
      <c r="EK251"/>
      <c r="EL251"/>
      <c r="EM251"/>
      <c r="EN251"/>
      <c r="EO251"/>
      <c r="EP251"/>
      <c r="EQ251"/>
      <c r="ER251"/>
      <c r="ES251"/>
      <c r="ET251"/>
      <c r="EU251"/>
      <c r="EV251"/>
      <c r="EW251"/>
      <c r="EX251"/>
      <c r="EY251"/>
      <c r="EZ251"/>
      <c r="FA251"/>
      <c r="FB251"/>
      <c r="FC251"/>
      <c r="FD251"/>
      <c r="FE251"/>
      <c r="FF251"/>
      <c r="FG251"/>
      <c r="FH251"/>
      <c r="FI251"/>
      <c r="FJ251"/>
      <c r="FK251"/>
      <c r="FL251"/>
      <c r="FM251"/>
      <c r="FN251"/>
      <c r="FO251"/>
      <c r="FP251"/>
      <c r="FQ251"/>
      <c r="FR251"/>
      <c r="FS251"/>
      <c r="FT251"/>
      <c r="FU251"/>
      <c r="FV251"/>
      <c r="FW251"/>
      <c r="FX251"/>
      <c r="FY251"/>
      <c r="FZ251"/>
      <c r="GA251"/>
      <c r="GB251"/>
      <c r="GC251"/>
      <c r="GD251"/>
      <c r="GE251"/>
      <c r="GF251"/>
      <c r="GG251"/>
      <c r="GH251"/>
      <c r="GI251"/>
      <c r="GJ251"/>
      <c r="GK251"/>
      <c r="GL251"/>
      <c r="GM251"/>
      <c r="GN251"/>
      <c r="GO251"/>
      <c r="GP251"/>
      <c r="GQ251"/>
      <c r="GR251"/>
      <c r="GS251"/>
      <c r="GT251"/>
      <c r="GU251"/>
      <c r="GV251"/>
      <c r="GW251"/>
      <c r="GX251"/>
      <c r="GY251"/>
      <c r="GZ251"/>
      <c r="HA251"/>
      <c r="HB251"/>
      <c r="HC251"/>
      <c r="HD251"/>
      <c r="HE251"/>
      <c r="HF251"/>
      <c r="HG251"/>
      <c r="HH251"/>
      <c r="HI251"/>
      <c r="HJ251"/>
      <c r="HK251"/>
      <c r="HL251"/>
      <c r="HM251"/>
      <c r="HN251"/>
      <c r="HO251"/>
      <c r="HP251"/>
      <c r="HQ251"/>
      <c r="HR251"/>
      <c r="HS251"/>
      <c r="HT251"/>
      <c r="HU251"/>
      <c r="HV251"/>
      <c r="HW251"/>
      <c r="HX251"/>
      <c r="HY251"/>
      <c r="HZ251"/>
      <c r="IA251"/>
      <c r="IB251"/>
      <c r="IC251"/>
      <c r="ID251"/>
      <c r="IE251"/>
      <c r="IF251"/>
      <c r="IG251"/>
      <c r="IH251"/>
      <c r="II251"/>
      <c r="IJ251"/>
      <c r="IK251"/>
      <c r="IL251"/>
      <c r="IM251"/>
      <c r="IN251"/>
      <c r="IO251"/>
      <c r="IP251"/>
      <c r="IQ251"/>
      <c r="IR251"/>
      <c r="IS251"/>
      <c r="IT251"/>
      <c r="IU251"/>
    </row>
    <row r="252" spans="1:255" ht="26.15" customHeight="1" thickBot="1">
      <c r="A252"/>
      <c r="B252" s="377"/>
      <c r="C252" s="378"/>
      <c r="D252" s="105"/>
      <c r="E252" s="325"/>
      <c r="F252" s="325"/>
      <c r="G252" s="325"/>
      <c r="H252" s="325"/>
      <c r="I252" s="24"/>
      <c r="J252" s="24"/>
      <c r="K252" s="24"/>
      <c r="L252" s="24"/>
      <c r="M252" s="24"/>
      <c r="N252" s="24"/>
      <c r="O252" s="24"/>
      <c r="P252" s="24"/>
      <c r="Q252" s="79"/>
      <c r="R252" s="171" t="s">
        <v>274</v>
      </c>
      <c r="S252" s="84"/>
      <c r="T252" s="84"/>
      <c r="U252" s="84"/>
      <c r="V252" s="84"/>
      <c r="W252" s="84"/>
      <c r="X252" s="84"/>
      <c r="Y252" s="322"/>
      <c r="Z252" s="322"/>
      <c r="AA252" s="84" t="s">
        <v>82</v>
      </c>
      <c r="AB252" s="84"/>
      <c r="AC252" s="375"/>
      <c r="AD252"/>
      <c r="AE252"/>
      <c r="AF252"/>
      <c r="AG252"/>
      <c r="AH252" s="137" t="s">
        <v>275</v>
      </c>
      <c r="AI252"/>
      <c r="AJ252" s="31" t="str">
        <f>IF(Y250&gt;0,IF(Y250&gt;=300,IF(Y250&lt;650,"◎不問",IF(Y250&lt;1100,IF(Y252&lt;1100,"◆未達","●適合"),"基準なし")),IF(Y252&lt;1100,"◆未達","●適合")),"■未答")</f>
        <v>■未答</v>
      </c>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c r="BQ252"/>
      <c r="BR252"/>
      <c r="BS252"/>
      <c r="BT252"/>
      <c r="BU252"/>
      <c r="BV252"/>
      <c r="BW252"/>
      <c r="BX252"/>
      <c r="BY252"/>
      <c r="BZ252"/>
      <c r="CA252"/>
      <c r="CB252"/>
      <c r="CC252"/>
      <c r="CD252"/>
      <c r="CE252"/>
      <c r="CF252"/>
      <c r="CG252"/>
      <c r="CH252"/>
      <c r="CI252"/>
      <c r="CJ252"/>
      <c r="CK252"/>
      <c r="CL252"/>
      <c r="CM252"/>
      <c r="CN252"/>
      <c r="CO252"/>
      <c r="CP252"/>
      <c r="CQ252"/>
      <c r="CR252"/>
      <c r="CS252"/>
      <c r="CT252"/>
      <c r="CU252"/>
      <c r="CV252"/>
      <c r="CW252"/>
      <c r="CX252"/>
      <c r="CY252"/>
      <c r="CZ252"/>
      <c r="DA252"/>
      <c r="DB252"/>
      <c r="DC252"/>
      <c r="DD252"/>
      <c r="DE252"/>
      <c r="DF252"/>
      <c r="DG252"/>
      <c r="DH252"/>
      <c r="DI252"/>
      <c r="DJ252"/>
      <c r="DK252"/>
      <c r="DL252"/>
      <c r="DM252"/>
      <c r="DN252"/>
      <c r="DO252"/>
      <c r="DP252"/>
      <c r="DQ252"/>
      <c r="DR252"/>
      <c r="DS252"/>
      <c r="DT252"/>
      <c r="DU252"/>
      <c r="DV252"/>
      <c r="DW252"/>
      <c r="DX252"/>
      <c r="DY252"/>
      <c r="DZ252"/>
      <c r="EA252"/>
      <c r="EB252"/>
      <c r="EC252"/>
      <c r="ED252"/>
      <c r="EE252"/>
      <c r="EF252"/>
      <c r="EG252"/>
      <c r="EH252"/>
      <c r="EI252"/>
      <c r="EJ252"/>
      <c r="EK252"/>
      <c r="EL252"/>
      <c r="EM252"/>
      <c r="EN252"/>
      <c r="EO252"/>
      <c r="EP252"/>
      <c r="EQ252"/>
      <c r="ER252"/>
      <c r="ES252"/>
      <c r="ET252"/>
      <c r="EU252"/>
      <c r="EV252"/>
      <c r="EW252"/>
      <c r="EX252"/>
      <c r="EY252"/>
      <c r="EZ252"/>
      <c r="FA252"/>
      <c r="FB252"/>
      <c r="FC252"/>
      <c r="FD252"/>
      <c r="FE252"/>
      <c r="FF252"/>
      <c r="FG252"/>
      <c r="FH252"/>
      <c r="FI252"/>
      <c r="FJ252"/>
      <c r="FK252"/>
      <c r="FL252"/>
      <c r="FM252"/>
      <c r="FN252"/>
      <c r="FO252"/>
      <c r="FP252"/>
      <c r="FQ252"/>
      <c r="FR252"/>
      <c r="FS252"/>
      <c r="FT252"/>
      <c r="FU252"/>
      <c r="FV252"/>
      <c r="FW252"/>
      <c r="FX252"/>
      <c r="FY252"/>
      <c r="FZ252"/>
      <c r="GA252"/>
      <c r="GB252"/>
      <c r="GC252"/>
      <c r="GD252"/>
      <c r="GE252"/>
      <c r="GF252"/>
      <c r="GG252"/>
      <c r="GH252"/>
      <c r="GI252"/>
      <c r="GJ252"/>
      <c r="GK252"/>
      <c r="GL252"/>
      <c r="GM252"/>
      <c r="GN252"/>
      <c r="GO252"/>
      <c r="GP252"/>
      <c r="GQ252"/>
      <c r="GR252"/>
      <c r="GS252"/>
      <c r="GT252"/>
      <c r="GU252"/>
      <c r="GV252"/>
      <c r="GW252"/>
      <c r="GX252"/>
      <c r="GY252"/>
      <c r="GZ252"/>
      <c r="HA252"/>
      <c r="HB252"/>
      <c r="HC252"/>
      <c r="HD252"/>
      <c r="HE252"/>
      <c r="HF252"/>
      <c r="HG252"/>
      <c r="HH252"/>
      <c r="HI252"/>
      <c r="HJ252"/>
      <c r="HK252"/>
      <c r="HL252"/>
      <c r="HM252"/>
      <c r="HN252"/>
      <c r="HO252"/>
      <c r="HP252"/>
      <c r="HQ252"/>
      <c r="HR252"/>
      <c r="HS252"/>
      <c r="HT252"/>
      <c r="HU252"/>
      <c r="HV252"/>
      <c r="HW252"/>
      <c r="HX252"/>
      <c r="HY252"/>
      <c r="HZ252"/>
      <c r="IA252"/>
      <c r="IB252"/>
      <c r="IC252"/>
      <c r="ID252"/>
      <c r="IE252"/>
      <c r="IF252"/>
      <c r="IG252"/>
      <c r="IH252"/>
      <c r="II252"/>
      <c r="IJ252"/>
      <c r="IK252"/>
      <c r="IL252"/>
      <c r="IM252"/>
      <c r="IN252"/>
      <c r="IO252"/>
      <c r="IP252"/>
      <c r="IQ252"/>
      <c r="IR252"/>
      <c r="IS252"/>
      <c r="IT252"/>
      <c r="IU252"/>
    </row>
    <row r="253" spans="1:255" ht="26.15" customHeight="1" thickBot="1">
      <c r="A253"/>
      <c r="B253" s="377"/>
      <c r="C253" s="378"/>
      <c r="D253" s="105"/>
      <c r="E253" s="371" t="s">
        <v>357</v>
      </c>
      <c r="F253" s="331"/>
      <c r="G253" s="331"/>
      <c r="H253" s="331"/>
      <c r="I253" s="78"/>
      <c r="J253" s="125"/>
      <c r="K253" s="125"/>
      <c r="L253" s="24"/>
      <c r="M253" s="24"/>
      <c r="N253" s="24"/>
      <c r="O253" s="24"/>
      <c r="P253" s="24"/>
      <c r="Q253" s="79"/>
      <c r="R253" s="93"/>
      <c r="S253" s="84"/>
      <c r="T253" s="84"/>
      <c r="U253" s="84"/>
      <c r="V253" s="84"/>
      <c r="W253" s="84"/>
      <c r="X253" s="84"/>
      <c r="Y253" s="84"/>
      <c r="Z253" s="84"/>
      <c r="AA253" s="84"/>
      <c r="AB253" s="84"/>
      <c r="AC253" s="375"/>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c r="BQ253"/>
      <c r="BR253"/>
      <c r="BS253"/>
      <c r="BT253"/>
      <c r="BU253"/>
      <c r="BV253"/>
      <c r="BW253"/>
      <c r="BX253"/>
      <c r="BY253"/>
      <c r="BZ253"/>
      <c r="CA253"/>
      <c r="CB253"/>
      <c r="CC253"/>
      <c r="CD253"/>
      <c r="CE253"/>
      <c r="CF253"/>
      <c r="CG253"/>
      <c r="CH253"/>
      <c r="CI253"/>
      <c r="CJ253"/>
      <c r="CK253"/>
      <c r="CL253"/>
      <c r="CM253"/>
      <c r="CN253"/>
      <c r="CO253"/>
      <c r="CP253"/>
      <c r="CQ253"/>
      <c r="CR253"/>
      <c r="CS253"/>
      <c r="CT253"/>
      <c r="CU253"/>
      <c r="CV253"/>
      <c r="CW253"/>
      <c r="CX253"/>
      <c r="CY253"/>
      <c r="CZ253"/>
      <c r="DA253"/>
      <c r="DB253"/>
      <c r="DC253"/>
      <c r="DD253"/>
      <c r="DE253"/>
      <c r="DF253"/>
      <c r="DG253"/>
      <c r="DH253"/>
      <c r="DI253"/>
      <c r="DJ253"/>
      <c r="DK253"/>
      <c r="DL253"/>
      <c r="DM253"/>
      <c r="DN253"/>
      <c r="DO253"/>
      <c r="DP253"/>
      <c r="DQ253"/>
      <c r="DR253"/>
      <c r="DS253"/>
      <c r="DT253"/>
      <c r="DU253"/>
      <c r="DV253"/>
      <c r="DW253"/>
      <c r="DX253"/>
      <c r="DY253"/>
      <c r="DZ253"/>
      <c r="EA253"/>
      <c r="EB253"/>
      <c r="EC253"/>
      <c r="ED253"/>
      <c r="EE253"/>
      <c r="EF253"/>
      <c r="EG253"/>
      <c r="EH253"/>
      <c r="EI253"/>
      <c r="EJ253"/>
      <c r="EK253"/>
      <c r="EL253"/>
      <c r="EM253"/>
      <c r="EN253"/>
      <c r="EO253"/>
      <c r="EP253"/>
      <c r="EQ253"/>
      <c r="ER253"/>
      <c r="ES253"/>
      <c r="ET253"/>
      <c r="EU253"/>
      <c r="EV253"/>
      <c r="EW253"/>
      <c r="EX253"/>
      <c r="EY253"/>
      <c r="EZ253"/>
      <c r="FA253"/>
      <c r="FB253"/>
      <c r="FC253"/>
      <c r="FD253"/>
      <c r="FE253"/>
      <c r="FF253"/>
      <c r="FG253"/>
      <c r="FH253"/>
      <c r="FI253"/>
      <c r="FJ253"/>
      <c r="FK253"/>
      <c r="FL253"/>
      <c r="FM253"/>
      <c r="FN253"/>
      <c r="FO253"/>
      <c r="FP253"/>
      <c r="FQ253"/>
      <c r="FR253"/>
      <c r="FS253"/>
      <c r="FT253"/>
      <c r="FU253"/>
      <c r="FV253"/>
      <c r="FW253"/>
      <c r="FX253"/>
      <c r="FY253"/>
      <c r="FZ253"/>
      <c r="GA253"/>
      <c r="GB253"/>
      <c r="GC253"/>
      <c r="GD253"/>
      <c r="GE253"/>
      <c r="GF253"/>
      <c r="GG253"/>
      <c r="GH253"/>
      <c r="GI253"/>
      <c r="GJ253"/>
      <c r="GK253"/>
      <c r="GL253"/>
      <c r="GM253"/>
      <c r="GN253"/>
      <c r="GO253"/>
      <c r="GP253"/>
      <c r="GQ253"/>
      <c r="GR253"/>
      <c r="GS253"/>
      <c r="GT253"/>
      <c r="GU253"/>
      <c r="GV253"/>
      <c r="GW253"/>
      <c r="GX253"/>
      <c r="GY253"/>
      <c r="GZ253"/>
      <c r="HA253"/>
      <c r="HB253"/>
      <c r="HC253"/>
      <c r="HD253"/>
      <c r="HE253"/>
      <c r="HF253"/>
      <c r="HG253"/>
      <c r="HH253"/>
      <c r="HI253"/>
      <c r="HJ253"/>
      <c r="HK253"/>
      <c r="HL253"/>
      <c r="HM253"/>
      <c r="HN253"/>
      <c r="HO253"/>
      <c r="HP253"/>
      <c r="HQ253"/>
      <c r="HR253"/>
      <c r="HS253"/>
      <c r="HT253"/>
      <c r="HU253"/>
      <c r="HV253"/>
      <c r="HW253"/>
      <c r="HX253"/>
      <c r="HY253"/>
      <c r="HZ253"/>
      <c r="IA253"/>
      <c r="IB253"/>
      <c r="IC253"/>
      <c r="ID253"/>
      <c r="IE253"/>
      <c r="IF253"/>
      <c r="IG253"/>
      <c r="IH253"/>
      <c r="II253"/>
      <c r="IJ253"/>
      <c r="IK253"/>
      <c r="IL253"/>
      <c r="IM253"/>
      <c r="IN253"/>
      <c r="IO253"/>
      <c r="IP253"/>
      <c r="IQ253"/>
      <c r="IR253"/>
      <c r="IS253"/>
      <c r="IT253"/>
      <c r="IU253"/>
    </row>
    <row r="254" spans="1:255" ht="26.15" customHeight="1" thickBot="1">
      <c r="A254"/>
      <c r="B254" s="377"/>
      <c r="C254" s="378"/>
      <c r="D254" s="105"/>
      <c r="E254" s="331"/>
      <c r="F254" s="331"/>
      <c r="G254" s="331"/>
      <c r="H254" s="331"/>
      <c r="I254" s="78"/>
      <c r="J254" s="125"/>
      <c r="K254" s="125"/>
      <c r="L254" s="24"/>
      <c r="M254" s="24"/>
      <c r="N254" s="24"/>
      <c r="O254" s="24"/>
      <c r="P254" s="24"/>
      <c r="Q254" s="79"/>
      <c r="R254" s="321" t="s">
        <v>216</v>
      </c>
      <c r="S254" s="321"/>
      <c r="T254" s="321"/>
      <c r="U254" s="321"/>
      <c r="V254" s="321"/>
      <c r="W254" s="321"/>
      <c r="X254" s="321"/>
      <c r="Y254" s="322"/>
      <c r="Z254" s="322"/>
      <c r="AA254" s="84" t="s">
        <v>82</v>
      </c>
      <c r="AB254" s="84"/>
      <c r="AC254" s="375"/>
      <c r="AD254"/>
      <c r="AE254"/>
      <c r="AF254"/>
      <c r="AG254"/>
      <c r="AH254" s="137" t="s">
        <v>217</v>
      </c>
      <c r="AI254"/>
      <c r="AJ254" s="31" t="str">
        <f>IF(Y254&gt;0,IF(Y254&gt;110,"◆未達","●適合"),"■未答")</f>
        <v>■未答</v>
      </c>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c r="BQ254"/>
      <c r="BR254"/>
      <c r="BS254"/>
      <c r="BT254"/>
      <c r="BU254"/>
      <c r="BV254"/>
      <c r="BW254"/>
      <c r="BX254"/>
      <c r="BY254"/>
      <c r="BZ254"/>
      <c r="CA254"/>
      <c r="CB254"/>
      <c r="CC254"/>
      <c r="CD254"/>
      <c r="CE254"/>
      <c r="CF254"/>
      <c r="CG254"/>
      <c r="CH254"/>
      <c r="CI254"/>
      <c r="CJ254"/>
      <c r="CK254"/>
      <c r="CL254"/>
      <c r="CM254"/>
      <c r="CN254"/>
      <c r="CO254"/>
      <c r="CP254"/>
      <c r="CQ254"/>
      <c r="CR254"/>
      <c r="CS254"/>
      <c r="CT254"/>
      <c r="CU254"/>
      <c r="CV254"/>
      <c r="CW254"/>
      <c r="CX254"/>
      <c r="CY254"/>
      <c r="CZ254"/>
      <c r="DA254"/>
      <c r="DB254"/>
      <c r="DC254"/>
      <c r="DD254"/>
      <c r="DE254"/>
      <c r="DF254"/>
      <c r="DG254"/>
      <c r="DH254"/>
      <c r="DI254"/>
      <c r="DJ254"/>
      <c r="DK254"/>
      <c r="DL254"/>
      <c r="DM254"/>
      <c r="DN254"/>
      <c r="DO254"/>
      <c r="DP254"/>
      <c r="DQ254"/>
      <c r="DR254"/>
      <c r="DS254"/>
      <c r="DT254"/>
      <c r="DU254"/>
      <c r="DV254"/>
      <c r="DW254"/>
      <c r="DX254"/>
      <c r="DY254"/>
      <c r="DZ254"/>
      <c r="EA254"/>
      <c r="EB254"/>
      <c r="EC254"/>
      <c r="ED254"/>
      <c r="EE254"/>
      <c r="EF254"/>
      <c r="EG254"/>
      <c r="EH254"/>
      <c r="EI254"/>
      <c r="EJ254"/>
      <c r="EK254"/>
      <c r="EL254"/>
      <c r="EM254"/>
      <c r="EN254"/>
      <c r="EO254"/>
      <c r="EP254"/>
      <c r="EQ254"/>
      <c r="ER254"/>
      <c r="ES254"/>
      <c r="ET254"/>
      <c r="EU254"/>
      <c r="EV254"/>
      <c r="EW254"/>
      <c r="EX254"/>
      <c r="EY254"/>
      <c r="EZ254"/>
      <c r="FA254"/>
      <c r="FB254"/>
      <c r="FC254"/>
      <c r="FD254"/>
      <c r="FE254"/>
      <c r="FF254"/>
      <c r="FG254"/>
      <c r="FH254"/>
      <c r="FI254"/>
      <c r="FJ254"/>
      <c r="FK254"/>
      <c r="FL254"/>
      <c r="FM254"/>
      <c r="FN254"/>
      <c r="FO254"/>
      <c r="FP254"/>
      <c r="FQ254"/>
      <c r="FR254"/>
      <c r="FS254"/>
      <c r="FT254"/>
      <c r="FU254"/>
      <c r="FV254"/>
      <c r="FW254"/>
      <c r="FX254"/>
      <c r="FY254"/>
      <c r="FZ254"/>
      <c r="GA254"/>
      <c r="GB254"/>
      <c r="GC254"/>
      <c r="GD254"/>
      <c r="GE254"/>
      <c r="GF254"/>
      <c r="GG254"/>
      <c r="GH254"/>
      <c r="GI254"/>
      <c r="GJ254"/>
      <c r="GK254"/>
      <c r="GL254"/>
      <c r="GM254"/>
      <c r="GN254"/>
      <c r="GO254"/>
      <c r="GP254"/>
      <c r="GQ254"/>
      <c r="GR254"/>
      <c r="GS254"/>
      <c r="GT254"/>
      <c r="GU254"/>
      <c r="GV254"/>
      <c r="GW254"/>
      <c r="GX254"/>
      <c r="GY254"/>
      <c r="GZ254"/>
      <c r="HA254"/>
      <c r="HB254"/>
      <c r="HC254"/>
      <c r="HD254"/>
      <c r="HE254"/>
      <c r="HF254"/>
      <c r="HG254"/>
      <c r="HH254"/>
      <c r="HI254"/>
      <c r="HJ254"/>
      <c r="HK254"/>
      <c r="HL254"/>
      <c r="HM254"/>
      <c r="HN254"/>
      <c r="HO254"/>
      <c r="HP254"/>
      <c r="HQ254"/>
      <c r="HR254"/>
      <c r="HS254"/>
      <c r="HT254"/>
      <c r="HU254"/>
      <c r="HV254"/>
      <c r="HW254"/>
      <c r="HX254"/>
      <c r="HY254"/>
      <c r="HZ254"/>
      <c r="IA254"/>
      <c r="IB254"/>
      <c r="IC254"/>
      <c r="ID254"/>
      <c r="IE254"/>
      <c r="IF254"/>
      <c r="IG254"/>
      <c r="IH254"/>
      <c r="II254"/>
      <c r="IJ254"/>
      <c r="IK254"/>
      <c r="IL254"/>
      <c r="IM254"/>
      <c r="IN254"/>
      <c r="IO254"/>
      <c r="IP254"/>
      <c r="IQ254"/>
      <c r="IR254"/>
      <c r="IS254"/>
      <c r="IT254"/>
      <c r="IU254"/>
    </row>
    <row r="255" spans="1:255" ht="26" customHeight="1" thickBot="1">
      <c r="A255"/>
      <c r="B255" s="377"/>
      <c r="C255" s="378"/>
      <c r="D255" s="105"/>
      <c r="E255" s="331"/>
      <c r="F255" s="331"/>
      <c r="G255" s="331"/>
      <c r="H255" s="331"/>
      <c r="I255" s="78"/>
      <c r="J255" s="125"/>
      <c r="K255" s="125"/>
      <c r="L255" s="24"/>
      <c r="M255" s="24"/>
      <c r="N255" s="24"/>
      <c r="O255" s="24"/>
      <c r="P255" s="24"/>
      <c r="Q255" s="79"/>
      <c r="R255" s="84"/>
      <c r="S255" s="84"/>
      <c r="T255" s="84"/>
      <c r="U255" s="84"/>
      <c r="V255" s="84"/>
      <c r="W255" s="84"/>
      <c r="X255" s="84"/>
      <c r="Y255" s="84"/>
      <c r="Z255" s="84"/>
      <c r="AA255" s="84"/>
      <c r="AB255" s="84"/>
      <c r="AC255" s="37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c r="HC255"/>
      <c r="HD255"/>
      <c r="HE255"/>
      <c r="HF255"/>
      <c r="HG255"/>
      <c r="HH255"/>
      <c r="HI255"/>
      <c r="HJ255"/>
      <c r="HK255"/>
      <c r="HL255"/>
      <c r="HM255"/>
      <c r="HN255"/>
      <c r="HO255"/>
      <c r="HP255"/>
      <c r="HQ255"/>
      <c r="HR255"/>
      <c r="HS255"/>
      <c r="HT255"/>
      <c r="HU255"/>
      <c r="HV255"/>
      <c r="HW255"/>
      <c r="HX255"/>
      <c r="HY255"/>
      <c r="HZ255"/>
      <c r="IA255"/>
      <c r="IB255"/>
      <c r="IC255"/>
      <c r="ID255"/>
      <c r="IE255"/>
      <c r="IF255"/>
      <c r="IG255"/>
      <c r="IH255"/>
      <c r="II255"/>
      <c r="IJ255"/>
      <c r="IK255"/>
      <c r="IL255"/>
      <c r="IM255"/>
      <c r="IN255"/>
      <c r="IO255"/>
      <c r="IP255"/>
      <c r="IQ255"/>
      <c r="IR255"/>
      <c r="IS255"/>
      <c r="IT255"/>
      <c r="IU255"/>
    </row>
    <row r="256" spans="1:255" ht="20.399999999999999" customHeight="1" thickBot="1">
      <c r="A256"/>
      <c r="B256" s="377"/>
      <c r="C256" s="378"/>
      <c r="D256" s="372" t="s">
        <v>358</v>
      </c>
      <c r="E256" s="373"/>
      <c r="F256" s="373"/>
      <c r="G256" s="373"/>
      <c r="H256" s="373"/>
      <c r="I256" s="95" t="s">
        <v>7</v>
      </c>
      <c r="J256" s="96" t="s">
        <v>276</v>
      </c>
      <c r="K256" s="96"/>
      <c r="L256" s="96"/>
      <c r="M256" s="96"/>
      <c r="N256" s="96"/>
      <c r="O256" s="96"/>
      <c r="P256" s="96"/>
      <c r="Q256" s="97"/>
      <c r="R256" s="112"/>
      <c r="S256" s="112"/>
      <c r="T256" s="112"/>
      <c r="U256" s="112"/>
      <c r="V256" s="112"/>
      <c r="W256" s="112"/>
      <c r="X256" s="112"/>
      <c r="Y256" s="112"/>
      <c r="Z256" s="112"/>
      <c r="AA256" s="112"/>
      <c r="AB256" s="112"/>
      <c r="AC256" s="364"/>
      <c r="AD256"/>
      <c r="AE256" s="1" t="str">
        <f>+I256</f>
        <v>□</v>
      </c>
      <c r="AF256"/>
      <c r="AG256"/>
      <c r="AH256" s="178" t="str">
        <f>IF(AE256&amp;AE257&amp;AE258="■□□","◎無し",IF(AE256&amp;AE257&amp;AE258="□■□","●適合",IF(AE256&amp;AE257&amp;AE258="□□■","◆未達",IF(AE256&amp;AE257&amp;AE258="□□□","■未答","▼矛盾"))))</f>
        <v>■未答</v>
      </c>
      <c r="AI256" s="88"/>
      <c r="AJ256" s="2" t="str">
        <f>IF(W257&gt;110,"&gt;110","")</f>
        <v/>
      </c>
      <c r="AK256"/>
      <c r="AL256" s="24" t="s">
        <v>75</v>
      </c>
      <c r="AM256" s="25" t="s">
        <v>76</v>
      </c>
      <c r="AN256" s="25" t="s">
        <v>77</v>
      </c>
      <c r="AO256" s="25" t="s">
        <v>78</v>
      </c>
      <c r="AP256" s="25" t="s">
        <v>79</v>
      </c>
      <c r="AQ256" s="26" t="s">
        <v>29</v>
      </c>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c r="IB256"/>
      <c r="IC256"/>
      <c r="ID256"/>
      <c r="IE256"/>
      <c r="IF256"/>
      <c r="IG256"/>
      <c r="IH256"/>
      <c r="II256"/>
      <c r="IJ256"/>
      <c r="IK256"/>
      <c r="IL256"/>
      <c r="IM256"/>
      <c r="IN256"/>
      <c r="IO256"/>
      <c r="IP256"/>
      <c r="IQ256"/>
      <c r="IR256"/>
      <c r="IS256"/>
      <c r="IT256"/>
      <c r="IU256"/>
    </row>
    <row r="257" spans="1:255" ht="20.399999999999999" customHeight="1" thickBot="1">
      <c r="A257"/>
      <c r="B257" s="377"/>
      <c r="C257" s="378"/>
      <c r="D257" s="373"/>
      <c r="E257" s="373"/>
      <c r="F257" s="373"/>
      <c r="G257" s="373"/>
      <c r="H257" s="373"/>
      <c r="I257" s="100" t="s">
        <v>7</v>
      </c>
      <c r="J257" s="24" t="s">
        <v>126</v>
      </c>
      <c r="K257" s="24"/>
      <c r="L257" s="24"/>
      <c r="M257" s="24"/>
      <c r="N257" s="24"/>
      <c r="O257" s="24"/>
      <c r="P257" s="24"/>
      <c r="Q257" s="79"/>
      <c r="R257" s="321" t="s">
        <v>277</v>
      </c>
      <c r="S257" s="321"/>
      <c r="T257" s="321"/>
      <c r="U257" s="321"/>
      <c r="V257" s="321"/>
      <c r="W257" s="321"/>
      <c r="X257" s="321"/>
      <c r="Y257" s="322"/>
      <c r="Z257" s="322"/>
      <c r="AA257" s="84" t="s">
        <v>82</v>
      </c>
      <c r="AB257" s="84"/>
      <c r="AC257" s="364"/>
      <c r="AD257"/>
      <c r="AE257" s="1" t="str">
        <f>+I257</f>
        <v>□</v>
      </c>
      <c r="AF257"/>
      <c r="AG257"/>
      <c r="AH257" s="137" t="s">
        <v>278</v>
      </c>
      <c r="AI257"/>
      <c r="AJ257" s="178" t="str">
        <f>IF(Y257&gt;0,IF(Y257&lt;900,"◆未達","●適合"),"■未答")</f>
        <v>■未答</v>
      </c>
      <c r="AK257"/>
      <c r="AL257" s="24"/>
      <c r="AM257" s="30" t="s">
        <v>2</v>
      </c>
      <c r="AN257" s="30" t="s">
        <v>3</v>
      </c>
      <c r="AO257" s="30" t="s">
        <v>4</v>
      </c>
      <c r="AP257" s="31" t="s">
        <v>30</v>
      </c>
      <c r="AQ257" s="31" t="s">
        <v>5</v>
      </c>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c r="IF257"/>
      <c r="IG257"/>
      <c r="IH257"/>
      <c r="II257"/>
      <c r="IJ257"/>
      <c r="IK257"/>
      <c r="IL257"/>
      <c r="IM257"/>
      <c r="IN257"/>
      <c r="IO257"/>
      <c r="IP257"/>
      <c r="IQ257"/>
      <c r="IR257"/>
      <c r="IS257"/>
      <c r="IT257"/>
      <c r="IU257"/>
    </row>
    <row r="258" spans="1:255" ht="20.399999999999999" customHeight="1" thickBot="1">
      <c r="A258"/>
      <c r="B258" s="377"/>
      <c r="C258" s="378"/>
      <c r="D258" s="373"/>
      <c r="E258" s="373"/>
      <c r="F258" s="373"/>
      <c r="G258" s="373"/>
      <c r="H258" s="373"/>
      <c r="I258" s="205" t="s">
        <v>7</v>
      </c>
      <c r="J258" s="206" t="s">
        <v>196</v>
      </c>
      <c r="K258" s="163"/>
      <c r="L258" s="163"/>
      <c r="M258" s="163"/>
      <c r="N258" s="163"/>
      <c r="O258" s="163"/>
      <c r="P258" s="163"/>
      <c r="Q258" s="164"/>
      <c r="R258" s="166"/>
      <c r="S258" s="166"/>
      <c r="T258" s="166"/>
      <c r="U258" s="166"/>
      <c r="V258" s="166"/>
      <c r="W258" s="166"/>
      <c r="X258" s="166"/>
      <c r="Y258" s="166"/>
      <c r="Z258" s="166"/>
      <c r="AA258" s="166"/>
      <c r="AB258" s="166"/>
      <c r="AC258" s="364"/>
      <c r="AD258"/>
      <c r="AE258" s="1" t="str">
        <f>+I258</f>
        <v>□</v>
      </c>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c r="HE258"/>
      <c r="HF258"/>
      <c r="HG258"/>
      <c r="HH258"/>
      <c r="HI258"/>
      <c r="HJ258"/>
      <c r="HK258"/>
      <c r="HL258"/>
      <c r="HM258"/>
      <c r="HN258"/>
      <c r="HO258"/>
      <c r="HP258"/>
      <c r="HQ258"/>
      <c r="HR258"/>
      <c r="HS258"/>
      <c r="HT258"/>
      <c r="HU258"/>
      <c r="HV258"/>
      <c r="HW258"/>
      <c r="HX258"/>
      <c r="HY258"/>
      <c r="HZ258"/>
      <c r="IA258"/>
      <c r="IB258"/>
      <c r="IC258"/>
      <c r="ID258"/>
      <c r="IE258"/>
      <c r="IF258"/>
      <c r="IG258"/>
      <c r="IH258"/>
      <c r="II258"/>
      <c r="IJ258"/>
      <c r="IK258"/>
      <c r="IL258"/>
      <c r="IM258"/>
      <c r="IN258"/>
      <c r="IO258"/>
      <c r="IP258"/>
      <c r="IQ258"/>
      <c r="IR258"/>
      <c r="IS258"/>
      <c r="IT258"/>
      <c r="IU258"/>
    </row>
    <row r="259" spans="1:255" ht="15.65" customHeight="1" thickBot="1">
      <c r="A259"/>
      <c r="B259" s="365" t="s">
        <v>279</v>
      </c>
      <c r="C259" s="366"/>
      <c r="D259" s="367" t="s">
        <v>416</v>
      </c>
      <c r="E259" s="368"/>
      <c r="F259" s="368"/>
      <c r="G259" s="368"/>
      <c r="H259" s="368"/>
      <c r="I259" s="167" t="s">
        <v>7</v>
      </c>
      <c r="J259" s="369" t="s">
        <v>280</v>
      </c>
      <c r="K259" s="369"/>
      <c r="L259" s="369"/>
      <c r="M259" s="369"/>
      <c r="N259" s="369"/>
      <c r="O259" s="369"/>
      <c r="P259" s="369"/>
      <c r="Q259" s="369"/>
      <c r="R259" s="231" t="s">
        <v>281</v>
      </c>
      <c r="S259" s="232"/>
      <c r="T259" s="232"/>
      <c r="U259" s="232"/>
      <c r="V259" s="232"/>
      <c r="W259" s="232"/>
      <c r="X259" s="232"/>
      <c r="Y259" s="232"/>
      <c r="Z259" s="232"/>
      <c r="AA259" s="232"/>
      <c r="AB259" s="232"/>
      <c r="AC259" s="370"/>
      <c r="AD259"/>
      <c r="AE259" s="22" t="str">
        <f>+I259</f>
        <v>□</v>
      </c>
      <c r="AF259" s="8"/>
      <c r="AG259" s="8"/>
      <c r="AH259" s="31" t="str">
        <f>IF(AE259&amp;AE261&amp;AE262="■□□","◎無し",IF(AE259&amp;AE261&amp;AE262="□■□","●適合",IF(AE259&amp;AE261&amp;AE262="□□■","◆未達",IF(AE259&amp;AE261&amp;AE262="□□□","■未答","▼矛盾"))))</f>
        <v>■未答</v>
      </c>
      <c r="AI259" s="88"/>
      <c r="AJ259" s="5"/>
      <c r="AK259" s="5"/>
      <c r="AL259" s="24" t="s">
        <v>75</v>
      </c>
      <c r="AM259" s="25" t="s">
        <v>76</v>
      </c>
      <c r="AN259" s="25" t="s">
        <v>77</v>
      </c>
      <c r="AO259" s="25" t="s">
        <v>78</v>
      </c>
      <c r="AP259" s="25" t="s">
        <v>79</v>
      </c>
      <c r="AQ259" s="26" t="s">
        <v>29</v>
      </c>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c r="FU259"/>
      <c r="FV259"/>
      <c r="FW259"/>
      <c r="FX259"/>
      <c r="FY259"/>
      <c r="FZ259"/>
      <c r="GA259"/>
      <c r="GB259"/>
      <c r="GC259"/>
      <c r="GD259"/>
      <c r="GE259"/>
      <c r="GF259"/>
      <c r="GG259"/>
      <c r="GH259"/>
      <c r="GI259"/>
      <c r="GJ259"/>
      <c r="GK259"/>
      <c r="GL259"/>
      <c r="GM259"/>
      <c r="GN259"/>
      <c r="GO259"/>
      <c r="GP259"/>
      <c r="GQ259"/>
      <c r="GR259"/>
      <c r="GS259"/>
      <c r="GT259"/>
      <c r="GU259"/>
      <c r="GV259"/>
      <c r="GW259"/>
      <c r="GX259"/>
      <c r="GY259"/>
      <c r="GZ259"/>
      <c r="HA259"/>
      <c r="HB259"/>
      <c r="HC259"/>
      <c r="HD259"/>
      <c r="HE259"/>
      <c r="HF259"/>
      <c r="HG259"/>
      <c r="HH259"/>
      <c r="HI259"/>
      <c r="HJ259"/>
      <c r="HK259"/>
      <c r="HL259"/>
      <c r="HM259"/>
      <c r="HN259"/>
      <c r="HO259"/>
      <c r="HP259"/>
      <c r="HQ259"/>
      <c r="HR259"/>
      <c r="HS259"/>
      <c r="HT259"/>
      <c r="HU259"/>
      <c r="HV259"/>
      <c r="HW259"/>
      <c r="HX259"/>
      <c r="HY259"/>
      <c r="HZ259"/>
      <c r="IA259"/>
      <c r="IB259"/>
      <c r="IC259"/>
      <c r="ID259"/>
      <c r="IE259"/>
      <c r="IF259"/>
      <c r="IG259"/>
      <c r="IH259"/>
      <c r="II259"/>
      <c r="IJ259"/>
      <c r="IK259"/>
      <c r="IL259"/>
      <c r="IM259"/>
      <c r="IN259"/>
      <c r="IO259"/>
      <c r="IP259"/>
      <c r="IQ259"/>
      <c r="IR259"/>
      <c r="IS259"/>
      <c r="IT259"/>
      <c r="IU259"/>
    </row>
    <row r="260" spans="1:255" ht="15.65" customHeight="1" thickBot="1">
      <c r="A260"/>
      <c r="B260" s="365"/>
      <c r="C260" s="366"/>
      <c r="D260" s="368"/>
      <c r="E260" s="368"/>
      <c r="F260" s="368"/>
      <c r="G260" s="368"/>
      <c r="H260" s="368"/>
      <c r="I260" s="361" t="s">
        <v>282</v>
      </c>
      <c r="J260" s="361"/>
      <c r="K260" s="361"/>
      <c r="L260" s="361"/>
      <c r="M260" s="361"/>
      <c r="N260" s="24"/>
      <c r="O260" s="24"/>
      <c r="P260" s="24"/>
      <c r="Q260" s="79"/>
      <c r="R260" s="83"/>
      <c r="S260" s="126"/>
      <c r="T260" s="126"/>
      <c r="U260" s="126"/>
      <c r="V260" s="126"/>
      <c r="W260" s="126"/>
      <c r="X260" s="126"/>
      <c r="Y260" s="126"/>
      <c r="Z260" s="126"/>
      <c r="AA260" s="126"/>
      <c r="AB260" s="126"/>
      <c r="AC260" s="370"/>
      <c r="AD260"/>
      <c r="AE260" s="8"/>
      <c r="AF260" s="8"/>
      <c r="AG260" s="8"/>
      <c r="AH260" s="88"/>
      <c r="AI260" s="88"/>
      <c r="AJ260" s="5"/>
      <c r="AK260" s="5"/>
      <c r="AL260" s="24"/>
      <c r="AM260" s="30" t="s">
        <v>2</v>
      </c>
      <c r="AN260" s="30" t="s">
        <v>3</v>
      </c>
      <c r="AO260" s="30" t="s">
        <v>4</v>
      </c>
      <c r="AP260" s="31" t="s">
        <v>30</v>
      </c>
      <c r="AQ260" s="31" t="s">
        <v>5</v>
      </c>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c r="IB260"/>
      <c r="IC260"/>
      <c r="ID260"/>
      <c r="IE260"/>
      <c r="IF260"/>
      <c r="IG260"/>
      <c r="IH260"/>
      <c r="II260"/>
      <c r="IJ260"/>
      <c r="IK260"/>
      <c r="IL260"/>
      <c r="IM260"/>
      <c r="IN260"/>
      <c r="IO260"/>
      <c r="IP260"/>
      <c r="IQ260"/>
      <c r="IR260"/>
      <c r="IS260"/>
      <c r="IT260"/>
      <c r="IU260"/>
    </row>
    <row r="261" spans="1:255" ht="15.65" customHeight="1" thickBot="1">
      <c r="A261"/>
      <c r="B261" s="365"/>
      <c r="C261" s="366"/>
      <c r="D261" s="368"/>
      <c r="E261" s="368"/>
      <c r="F261" s="368"/>
      <c r="G261" s="368"/>
      <c r="H261" s="368"/>
      <c r="I261" s="78"/>
      <c r="J261" s="100" t="s">
        <v>7</v>
      </c>
      <c r="K261" s="360" t="s">
        <v>283</v>
      </c>
      <c r="L261" s="360"/>
      <c r="M261" s="360"/>
      <c r="N261" s="360"/>
      <c r="O261" s="360"/>
      <c r="P261" s="360"/>
      <c r="Q261" s="360"/>
      <c r="R261" s="83"/>
      <c r="S261" s="100" t="s">
        <v>7</v>
      </c>
      <c r="T261" s="320" t="s">
        <v>284</v>
      </c>
      <c r="U261" s="320"/>
      <c r="V261" s="320"/>
      <c r="W261" s="320"/>
      <c r="X261" s="320"/>
      <c r="Y261" s="320"/>
      <c r="Z261" s="320"/>
      <c r="AA261" s="320"/>
      <c r="AB261" s="320"/>
      <c r="AC261" s="370"/>
      <c r="AD261"/>
      <c r="AE261" s="8" t="str">
        <f>+J261</f>
        <v>□</v>
      </c>
      <c r="AF261" s="8"/>
      <c r="AG261" s="8"/>
      <c r="AH261" s="5"/>
      <c r="AI261" s="5"/>
      <c r="AJ261" s="5"/>
      <c r="AK261" s="5"/>
      <c r="AL261" s="24"/>
      <c r="AM261" s="7"/>
      <c r="AN261" s="7"/>
      <c r="AO261" s="7"/>
      <c r="AP261" s="7"/>
      <c r="AQ261" s="218"/>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c r="IB261"/>
      <c r="IC261"/>
      <c r="ID261"/>
      <c r="IE261"/>
      <c r="IF261"/>
      <c r="IG261"/>
      <c r="IH261"/>
      <c r="II261"/>
      <c r="IJ261"/>
      <c r="IK261"/>
      <c r="IL261"/>
      <c r="IM261"/>
      <c r="IN261"/>
      <c r="IO261"/>
      <c r="IP261"/>
      <c r="IQ261"/>
      <c r="IR261"/>
      <c r="IS261"/>
      <c r="IT261"/>
      <c r="IU261"/>
    </row>
    <row r="262" spans="1:255" ht="15.65" customHeight="1" thickBot="1">
      <c r="A262"/>
      <c r="B262" s="365"/>
      <c r="C262" s="366"/>
      <c r="D262" s="368"/>
      <c r="E262" s="368"/>
      <c r="F262" s="368"/>
      <c r="G262" s="368"/>
      <c r="H262" s="368"/>
      <c r="I262" s="78"/>
      <c r="J262" s="100" t="s">
        <v>7</v>
      </c>
      <c r="K262" s="360" t="s">
        <v>23</v>
      </c>
      <c r="L262" s="360"/>
      <c r="M262" s="360"/>
      <c r="N262" s="360"/>
      <c r="O262" s="360"/>
      <c r="P262" s="360"/>
      <c r="Q262" s="360"/>
      <c r="R262" s="83"/>
      <c r="S262" s="100" t="s">
        <v>7</v>
      </c>
      <c r="T262" s="320" t="s">
        <v>285</v>
      </c>
      <c r="U262" s="320"/>
      <c r="V262" s="320"/>
      <c r="W262" s="320"/>
      <c r="X262" s="320"/>
      <c r="Y262" s="320"/>
      <c r="Z262" s="320"/>
      <c r="AA262" s="320"/>
      <c r="AB262" s="320"/>
      <c r="AC262" s="370"/>
      <c r="AD262"/>
      <c r="AE262" s="8" t="str">
        <f>+J262</f>
        <v>□</v>
      </c>
      <c r="AF262" s="8"/>
      <c r="AG262" s="8"/>
      <c r="AH262" s="88"/>
      <c r="AI262" s="88"/>
      <c r="AJ262" s="5"/>
      <c r="AK262" s="5"/>
      <c r="AL262" s="24"/>
      <c r="AM262" s="7"/>
      <c r="AN262" s="7"/>
      <c r="AO262" s="7"/>
      <c r="AP262" s="7"/>
      <c r="AQ262" s="7"/>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c r="IB262"/>
      <c r="IC262"/>
      <c r="ID262"/>
      <c r="IE262"/>
      <c r="IF262"/>
      <c r="IG262"/>
      <c r="IH262"/>
      <c r="II262"/>
      <c r="IJ262"/>
      <c r="IK262"/>
      <c r="IL262"/>
      <c r="IM262"/>
      <c r="IN262"/>
      <c r="IO262"/>
      <c r="IP262"/>
      <c r="IQ262"/>
      <c r="IR262"/>
      <c r="IS262"/>
      <c r="IT262"/>
      <c r="IU262"/>
    </row>
    <row r="263" spans="1:255" ht="15.65" customHeight="1" thickBot="1">
      <c r="A263"/>
      <c r="B263" s="365"/>
      <c r="C263" s="366"/>
      <c r="D263" s="368"/>
      <c r="E263" s="368"/>
      <c r="F263" s="368"/>
      <c r="G263" s="368"/>
      <c r="H263" s="368"/>
      <c r="I263" s="361" t="s">
        <v>286</v>
      </c>
      <c r="J263" s="361"/>
      <c r="K263" s="361"/>
      <c r="L263" s="361"/>
      <c r="M263" s="361"/>
      <c r="N263" s="24"/>
      <c r="O263" s="24"/>
      <c r="P263" s="24"/>
      <c r="Q263" s="79"/>
      <c r="R263" s="83"/>
      <c r="S263" s="115"/>
      <c r="T263" s="115"/>
      <c r="U263" s="115"/>
      <c r="V263" s="115"/>
      <c r="W263" s="115"/>
      <c r="X263" s="115"/>
      <c r="Y263" s="115"/>
      <c r="Z263" s="115"/>
      <c r="AA263" s="115"/>
      <c r="AB263" s="115"/>
      <c r="AC263" s="370"/>
      <c r="AD263"/>
      <c r="AE263" s="8"/>
      <c r="AF263" s="8"/>
      <c r="AG263" s="8"/>
      <c r="AH263" s="88"/>
      <c r="AI263" s="88"/>
      <c r="AJ263" s="5"/>
      <c r="AK263" s="5"/>
      <c r="AL263" s="24"/>
      <c r="AM263" s="233"/>
      <c r="AN263" s="234"/>
      <c r="AO263" s="234"/>
      <c r="AP263" s="234"/>
      <c r="AQ263" s="234"/>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c r="GO263"/>
      <c r="GP263"/>
      <c r="GQ263"/>
      <c r="GR263"/>
      <c r="GS263"/>
      <c r="GT263"/>
      <c r="GU263"/>
      <c r="GV263"/>
      <c r="GW263"/>
      <c r="GX263"/>
      <c r="GY263"/>
      <c r="GZ263"/>
      <c r="HA263"/>
      <c r="HB263"/>
      <c r="HC263"/>
      <c r="HD263"/>
      <c r="HE263"/>
      <c r="HF263"/>
      <c r="HG263"/>
      <c r="HH263"/>
      <c r="HI263"/>
      <c r="HJ263"/>
      <c r="HK263"/>
      <c r="HL263"/>
      <c r="HM263"/>
      <c r="HN263"/>
      <c r="HO263"/>
      <c r="HP263"/>
      <c r="HQ263"/>
      <c r="HR263"/>
      <c r="HS263"/>
      <c r="HT263"/>
      <c r="HU263"/>
      <c r="HV263"/>
      <c r="HW263"/>
      <c r="HX263"/>
      <c r="HY263"/>
      <c r="HZ263"/>
      <c r="IA263"/>
      <c r="IB263"/>
      <c r="IC263"/>
      <c r="ID263"/>
      <c r="IE263"/>
      <c r="IF263"/>
      <c r="IG263"/>
      <c r="IH263"/>
      <c r="II263"/>
      <c r="IJ263"/>
      <c r="IK263"/>
      <c r="IL263"/>
      <c r="IM263"/>
      <c r="IN263"/>
      <c r="IO263"/>
      <c r="IP263"/>
      <c r="IQ263"/>
      <c r="IR263"/>
      <c r="IS263"/>
      <c r="IT263"/>
      <c r="IU263"/>
    </row>
    <row r="264" spans="1:255" ht="15.65" customHeight="1" thickBot="1">
      <c r="A264"/>
      <c r="B264" s="365"/>
      <c r="C264" s="366"/>
      <c r="D264" s="368"/>
      <c r="E264" s="368"/>
      <c r="F264" s="368"/>
      <c r="G264" s="368"/>
      <c r="H264" s="368"/>
      <c r="I264" s="78"/>
      <c r="J264" s="100" t="s">
        <v>7</v>
      </c>
      <c r="K264" s="317" t="s">
        <v>287</v>
      </c>
      <c r="L264" s="317"/>
      <c r="M264" s="317"/>
      <c r="N264" s="317"/>
      <c r="O264" s="317"/>
      <c r="P264" s="317"/>
      <c r="Q264" s="317"/>
      <c r="R264" s="235" t="s">
        <v>281</v>
      </c>
      <c r="S264" s="236"/>
      <c r="T264" s="236"/>
      <c r="U264" s="236"/>
      <c r="V264" s="236"/>
      <c r="W264" s="236"/>
      <c r="X264" s="236"/>
      <c r="Y264" s="236"/>
      <c r="Z264" s="236"/>
      <c r="AA264" s="236"/>
      <c r="AB264" s="236"/>
      <c r="AC264" s="370"/>
      <c r="AD264"/>
      <c r="AE264" s="22" t="str">
        <f>+J264</f>
        <v>□</v>
      </c>
      <c r="AF264" s="8"/>
      <c r="AG264" s="8"/>
      <c r="AH264" s="31" t="str">
        <f>IF(AE264&amp;AE265&amp;AE266="■□□","◎無し",IF(AE264&amp;AE265&amp;AE266="□■□","●適合",IF(AE264&amp;AE265&amp;AE266="□□■","◆未達",IF(AE264&amp;AE265&amp;AE266="□□□","■未答","▼矛盾"))))</f>
        <v>■未答</v>
      </c>
      <c r="AI264" s="88"/>
      <c r="AJ264" s="5"/>
      <c r="AK264" s="5"/>
      <c r="AL264" s="24" t="s">
        <v>75</v>
      </c>
      <c r="AM264" s="237" t="s">
        <v>76</v>
      </c>
      <c r="AN264" s="237" t="s">
        <v>77</v>
      </c>
      <c r="AO264" s="237" t="s">
        <v>78</v>
      </c>
      <c r="AP264" s="237" t="s">
        <v>79</v>
      </c>
      <c r="AQ264" s="238" t="s">
        <v>29</v>
      </c>
      <c r="AR264"/>
      <c r="AS264"/>
      <c r="AT264"/>
      <c r="AU264"/>
      <c r="AV264"/>
      <c r="AW264"/>
      <c r="AX264"/>
      <c r="AY264"/>
      <c r="AZ264"/>
      <c r="BA264"/>
      <c r="BB264"/>
      <c r="BC264"/>
      <c r="BD264"/>
      <c r="BE264"/>
      <c r="BF264"/>
      <c r="BG264"/>
      <c r="BH264"/>
      <c r="BI264"/>
      <c r="BJ264"/>
      <c r="BK264"/>
      <c r="BL264"/>
      <c r="BM264"/>
      <c r="BN264"/>
      <c r="BO264"/>
      <c r="BP264"/>
      <c r="BQ264"/>
      <c r="BR264"/>
      <c r="BS264"/>
      <c r="BT264"/>
      <c r="BU264"/>
      <c r="BV264"/>
      <c r="BW264"/>
      <c r="BX264"/>
      <c r="BY264"/>
      <c r="BZ264"/>
      <c r="CA264"/>
      <c r="CB264"/>
      <c r="CC264"/>
      <c r="CD264"/>
      <c r="CE264"/>
      <c r="CF264"/>
      <c r="CG264"/>
      <c r="CH264"/>
      <c r="CI264"/>
      <c r="CJ264"/>
      <c r="CK264"/>
      <c r="CL264"/>
      <c r="CM264"/>
      <c r="CN264"/>
      <c r="CO264"/>
      <c r="CP264"/>
      <c r="CQ264"/>
      <c r="CR264"/>
      <c r="CS264"/>
      <c r="CT264"/>
      <c r="CU264"/>
      <c r="CV264"/>
      <c r="CW264"/>
      <c r="CX264"/>
      <c r="CY264"/>
      <c r="CZ264"/>
      <c r="DA264"/>
      <c r="DB264"/>
      <c r="DC264"/>
      <c r="DD264"/>
      <c r="DE264"/>
      <c r="DF264"/>
      <c r="DG264"/>
      <c r="DH264"/>
      <c r="DI264"/>
      <c r="DJ264"/>
      <c r="DK264"/>
      <c r="DL264"/>
      <c r="DM264"/>
      <c r="DN264"/>
      <c r="DO264"/>
      <c r="DP264"/>
      <c r="DQ264"/>
      <c r="DR264"/>
      <c r="DS264"/>
      <c r="DT264"/>
      <c r="DU264"/>
      <c r="DV264"/>
      <c r="DW264"/>
      <c r="DX264"/>
      <c r="DY264"/>
      <c r="DZ264"/>
      <c r="EA264"/>
      <c r="EB264"/>
      <c r="EC264"/>
      <c r="ED264"/>
      <c r="EE264"/>
      <c r="EF264"/>
      <c r="EG264"/>
      <c r="EH264"/>
      <c r="EI264"/>
      <c r="EJ264"/>
      <c r="EK264"/>
      <c r="EL264"/>
      <c r="EM264"/>
      <c r="EN264"/>
      <c r="EO264"/>
      <c r="EP264"/>
      <c r="EQ264"/>
      <c r="ER264"/>
      <c r="ES264"/>
      <c r="ET264"/>
      <c r="EU264"/>
      <c r="EV264"/>
      <c r="EW264"/>
      <c r="EX264"/>
      <c r="EY264"/>
      <c r="EZ264"/>
      <c r="FA264"/>
      <c r="FB264"/>
      <c r="FC264"/>
      <c r="FD264"/>
      <c r="FE264"/>
      <c r="FF264"/>
      <c r="FG264"/>
      <c r="FH264"/>
      <c r="FI264"/>
      <c r="FJ264"/>
      <c r="FK264"/>
      <c r="FL264"/>
      <c r="FM264"/>
      <c r="FN264"/>
      <c r="FO264"/>
      <c r="FP264"/>
      <c r="FQ264"/>
      <c r="FR264"/>
      <c r="FS264"/>
      <c r="FT264"/>
      <c r="FU264"/>
      <c r="FV264"/>
      <c r="FW264"/>
      <c r="FX264"/>
      <c r="FY264"/>
      <c r="FZ264"/>
      <c r="GA264"/>
      <c r="GB264"/>
      <c r="GC264"/>
      <c r="GD264"/>
      <c r="GE264"/>
      <c r="GF264"/>
      <c r="GG264"/>
      <c r="GH264"/>
      <c r="GI264"/>
      <c r="GJ264"/>
      <c r="GK264"/>
      <c r="GL264"/>
      <c r="GM264"/>
      <c r="GN264"/>
      <c r="GO264"/>
      <c r="GP264"/>
      <c r="GQ264"/>
      <c r="GR264"/>
      <c r="GS264"/>
      <c r="GT264"/>
      <c r="GU264"/>
      <c r="GV264"/>
      <c r="GW264"/>
      <c r="GX264"/>
      <c r="GY264"/>
      <c r="GZ264"/>
      <c r="HA264"/>
      <c r="HB264"/>
      <c r="HC264"/>
      <c r="HD264"/>
      <c r="HE264"/>
      <c r="HF264"/>
      <c r="HG264"/>
      <c r="HH264"/>
      <c r="HI264"/>
      <c r="HJ264"/>
      <c r="HK264"/>
      <c r="HL264"/>
      <c r="HM264"/>
      <c r="HN264"/>
      <c r="HO264"/>
      <c r="HP264"/>
      <c r="HQ264"/>
      <c r="HR264"/>
      <c r="HS264"/>
      <c r="HT264"/>
      <c r="HU264"/>
      <c r="HV264"/>
      <c r="HW264"/>
      <c r="HX264"/>
      <c r="HY264"/>
      <c r="HZ264"/>
      <c r="IA264"/>
      <c r="IB264"/>
      <c r="IC264"/>
      <c r="ID264"/>
      <c r="IE264"/>
      <c r="IF264"/>
      <c r="IG264"/>
      <c r="IH264"/>
      <c r="II264"/>
      <c r="IJ264"/>
      <c r="IK264"/>
      <c r="IL264"/>
      <c r="IM264"/>
      <c r="IN264"/>
      <c r="IO264"/>
      <c r="IP264"/>
      <c r="IQ264"/>
      <c r="IR264"/>
      <c r="IS264"/>
      <c r="IT264"/>
      <c r="IU264"/>
    </row>
    <row r="265" spans="1:255" ht="15.65" customHeight="1" thickBot="1">
      <c r="A265"/>
      <c r="B265" s="365"/>
      <c r="C265" s="366"/>
      <c r="D265" s="368"/>
      <c r="E265" s="368"/>
      <c r="F265" s="368"/>
      <c r="G265" s="368"/>
      <c r="H265" s="368"/>
      <c r="I265" s="78"/>
      <c r="J265" s="78"/>
      <c r="K265" s="100" t="s">
        <v>7</v>
      </c>
      <c r="L265" s="317" t="s">
        <v>288</v>
      </c>
      <c r="M265" s="317"/>
      <c r="N265" s="317"/>
      <c r="O265" s="317"/>
      <c r="P265" s="317"/>
      <c r="Q265" s="317"/>
      <c r="R265" s="83"/>
      <c r="S265" s="78"/>
      <c r="T265" s="126"/>
      <c r="U265" s="126"/>
      <c r="V265" s="126"/>
      <c r="W265" s="126"/>
      <c r="X265" s="126"/>
      <c r="Y265" s="126"/>
      <c r="Z265" s="126"/>
      <c r="AA265" s="126"/>
      <c r="AB265" s="126"/>
      <c r="AC265" s="370"/>
      <c r="AD265"/>
      <c r="AE265" s="8" t="str">
        <f>+K265</f>
        <v>□</v>
      </c>
      <c r="AF265" s="8"/>
      <c r="AG265" s="8"/>
      <c r="AH265" s="7"/>
      <c r="AI265" s="7"/>
      <c r="AJ265" s="5"/>
      <c r="AK265" s="5"/>
      <c r="AL265" s="24"/>
      <c r="AM265" s="30" t="s">
        <v>2</v>
      </c>
      <c r="AN265" s="30" t="s">
        <v>3</v>
      </c>
      <c r="AO265" s="30" t="s">
        <v>4</v>
      </c>
      <c r="AP265" s="31" t="s">
        <v>30</v>
      </c>
      <c r="AQ265" s="239" t="s">
        <v>5</v>
      </c>
      <c r="AR265"/>
      <c r="AS265"/>
      <c r="AT265"/>
      <c r="AU265"/>
      <c r="AV265"/>
      <c r="AW265"/>
      <c r="AX265"/>
      <c r="AY265"/>
      <c r="AZ265"/>
      <c r="BA265"/>
      <c r="BB265"/>
      <c r="BC265"/>
      <c r="BD265"/>
      <c r="BE265"/>
      <c r="BF265"/>
      <c r="BG265"/>
      <c r="BH265"/>
      <c r="BI265"/>
      <c r="BJ265"/>
      <c r="BK265"/>
      <c r="BL265"/>
      <c r="BM265"/>
      <c r="BN265"/>
      <c r="BO265"/>
      <c r="BP265"/>
      <c r="BQ265"/>
      <c r="BR265"/>
      <c r="BS265"/>
      <c r="BT265"/>
      <c r="BU265"/>
      <c r="BV265"/>
      <c r="BW265"/>
      <c r="BX265"/>
      <c r="BY265"/>
      <c r="BZ265"/>
      <c r="CA265"/>
      <c r="CB265"/>
      <c r="CC265"/>
      <c r="CD265"/>
      <c r="CE265"/>
      <c r="CF265"/>
      <c r="CG265"/>
      <c r="CH265"/>
      <c r="CI265"/>
      <c r="CJ265"/>
      <c r="CK265"/>
      <c r="CL265"/>
      <c r="CM265"/>
      <c r="CN265"/>
      <c r="CO265"/>
      <c r="CP265"/>
      <c r="CQ265"/>
      <c r="CR265"/>
      <c r="CS265"/>
      <c r="CT265"/>
      <c r="CU265"/>
      <c r="CV265"/>
      <c r="CW265"/>
      <c r="CX265"/>
      <c r="CY265"/>
      <c r="CZ265"/>
      <c r="DA265"/>
      <c r="DB265"/>
      <c r="DC265"/>
      <c r="DD265"/>
      <c r="DE265"/>
      <c r="DF265"/>
      <c r="DG265"/>
      <c r="DH265"/>
      <c r="DI265"/>
      <c r="DJ265"/>
      <c r="DK265"/>
      <c r="DL265"/>
      <c r="DM265"/>
      <c r="DN265"/>
      <c r="DO265"/>
      <c r="DP265"/>
      <c r="DQ265"/>
      <c r="DR265"/>
      <c r="DS265"/>
      <c r="DT265"/>
      <c r="DU265"/>
      <c r="DV265"/>
      <c r="DW265"/>
      <c r="DX265"/>
      <c r="DY265"/>
      <c r="DZ265"/>
      <c r="EA265"/>
      <c r="EB265"/>
      <c r="EC265"/>
      <c r="ED265"/>
      <c r="EE265"/>
      <c r="EF265"/>
      <c r="EG265"/>
      <c r="EH265"/>
      <c r="EI265"/>
      <c r="EJ265"/>
      <c r="EK265"/>
      <c r="EL265"/>
      <c r="EM265"/>
      <c r="EN265"/>
      <c r="EO265"/>
      <c r="EP265"/>
      <c r="EQ265"/>
      <c r="ER265"/>
      <c r="ES265"/>
      <c r="ET265"/>
      <c r="EU265"/>
      <c r="EV265"/>
      <c r="EW265"/>
      <c r="EX265"/>
      <c r="EY265"/>
      <c r="EZ265"/>
      <c r="FA265"/>
      <c r="FB265"/>
      <c r="FC265"/>
      <c r="FD265"/>
      <c r="FE265"/>
      <c r="FF265"/>
      <c r="FG265"/>
      <c r="FH265"/>
      <c r="FI265"/>
      <c r="FJ265"/>
      <c r="FK265"/>
      <c r="FL265"/>
      <c r="FM265"/>
      <c r="FN265"/>
      <c r="FO265"/>
      <c r="FP265"/>
      <c r="FQ265"/>
      <c r="FR265"/>
      <c r="FS265"/>
      <c r="FT265"/>
      <c r="FU265"/>
      <c r="FV265"/>
      <c r="FW265"/>
      <c r="FX265"/>
      <c r="FY265"/>
      <c r="FZ265"/>
      <c r="GA265"/>
      <c r="GB265"/>
      <c r="GC265"/>
      <c r="GD265"/>
      <c r="GE265"/>
      <c r="GF265"/>
      <c r="GG265"/>
      <c r="GH265"/>
      <c r="GI265"/>
      <c r="GJ265"/>
      <c r="GK265"/>
      <c r="GL265"/>
      <c r="GM265"/>
      <c r="GN265"/>
      <c r="GO265"/>
      <c r="GP265"/>
      <c r="GQ265"/>
      <c r="GR265"/>
      <c r="GS265"/>
      <c r="GT265"/>
      <c r="GU265"/>
      <c r="GV265"/>
      <c r="GW265"/>
      <c r="GX265"/>
      <c r="GY265"/>
      <c r="GZ265"/>
      <c r="HA265"/>
      <c r="HB265"/>
      <c r="HC265"/>
      <c r="HD265"/>
      <c r="HE265"/>
      <c r="HF265"/>
      <c r="HG265"/>
      <c r="HH265"/>
      <c r="HI265"/>
      <c r="HJ265"/>
      <c r="HK265"/>
      <c r="HL265"/>
      <c r="HM265"/>
      <c r="HN265"/>
      <c r="HO265"/>
      <c r="HP265"/>
      <c r="HQ265"/>
      <c r="HR265"/>
      <c r="HS265"/>
      <c r="HT265"/>
      <c r="HU265"/>
      <c r="HV265"/>
      <c r="HW265"/>
      <c r="HX265"/>
      <c r="HY265"/>
      <c r="HZ265"/>
      <c r="IA265"/>
      <c r="IB265"/>
      <c r="IC265"/>
      <c r="ID265"/>
      <c r="IE265"/>
      <c r="IF265"/>
      <c r="IG265"/>
      <c r="IH265"/>
      <c r="II265"/>
      <c r="IJ265"/>
      <c r="IK265"/>
      <c r="IL265"/>
      <c r="IM265"/>
      <c r="IN265"/>
      <c r="IO265"/>
      <c r="IP265"/>
      <c r="IQ265"/>
      <c r="IR265"/>
      <c r="IS265"/>
      <c r="IT265"/>
      <c r="IU265"/>
    </row>
    <row r="266" spans="1:255" ht="15.65" customHeight="1" thickBot="1">
      <c r="A266"/>
      <c r="B266" s="365"/>
      <c r="C266" s="366"/>
      <c r="D266" s="368"/>
      <c r="E266" s="368"/>
      <c r="F266" s="368"/>
      <c r="G266" s="368"/>
      <c r="H266" s="368"/>
      <c r="I266" s="127"/>
      <c r="J266" s="119"/>
      <c r="K266" s="102" t="s">
        <v>7</v>
      </c>
      <c r="L266" s="169" t="s">
        <v>23</v>
      </c>
      <c r="M266" s="119"/>
      <c r="N266" s="119"/>
      <c r="O266" s="119"/>
      <c r="P266" s="119"/>
      <c r="Q266" s="120"/>
      <c r="R266" s="240"/>
      <c r="S266" s="127"/>
      <c r="T266" s="241"/>
      <c r="U266" s="241"/>
      <c r="V266" s="241"/>
      <c r="W266" s="241"/>
      <c r="X266" s="241"/>
      <c r="Y266" s="241"/>
      <c r="Z266" s="241"/>
      <c r="AA266" s="241"/>
      <c r="AB266" s="241"/>
      <c r="AC266" s="370"/>
      <c r="AD266"/>
      <c r="AE266" s="8" t="str">
        <f>+K266</f>
        <v>□</v>
      </c>
      <c r="AF266" s="8"/>
      <c r="AG266" s="8"/>
      <c r="AH266" s="88"/>
      <c r="AI266" s="88"/>
      <c r="AJ266" s="5"/>
      <c r="AK266" s="5"/>
      <c r="AL266" s="24"/>
      <c r="AM266" s="242"/>
      <c r="AN266" s="243"/>
      <c r="AO266" s="243"/>
      <c r="AP266" s="243"/>
      <c r="AQ266" s="243"/>
      <c r="AR266"/>
      <c r="AS266"/>
      <c r="AT266"/>
      <c r="AU266"/>
      <c r="AV266"/>
      <c r="AW266"/>
      <c r="AX266"/>
      <c r="AY266"/>
      <c r="AZ266"/>
      <c r="BA266"/>
      <c r="BB266"/>
      <c r="BC266"/>
      <c r="BD266"/>
      <c r="BE266"/>
      <c r="BF266"/>
      <c r="BG266"/>
      <c r="BH266"/>
      <c r="BI266"/>
      <c r="BJ266"/>
      <c r="BK266"/>
      <c r="BL266"/>
      <c r="BM266"/>
      <c r="BN266"/>
      <c r="BO266"/>
      <c r="BP266"/>
      <c r="BQ266"/>
      <c r="BR266"/>
      <c r="BS266"/>
      <c r="BT266"/>
      <c r="BU266"/>
      <c r="BV266"/>
      <c r="BW266"/>
      <c r="BX266"/>
      <c r="BY266"/>
      <c r="BZ266"/>
      <c r="CA266"/>
      <c r="CB266"/>
      <c r="CC266"/>
      <c r="CD266"/>
      <c r="CE266"/>
      <c r="CF266"/>
      <c r="CG266"/>
      <c r="CH266"/>
      <c r="CI266"/>
      <c r="CJ266"/>
      <c r="CK266"/>
      <c r="CL266"/>
      <c r="CM266"/>
      <c r="CN266"/>
      <c r="CO266"/>
      <c r="CP266"/>
      <c r="CQ266"/>
      <c r="CR266"/>
      <c r="CS266"/>
      <c r="CT266"/>
      <c r="CU266"/>
      <c r="CV266"/>
      <c r="CW266"/>
      <c r="CX266"/>
      <c r="CY266"/>
      <c r="CZ266"/>
      <c r="DA266"/>
      <c r="DB266"/>
      <c r="DC266"/>
      <c r="DD266"/>
      <c r="DE266"/>
      <c r="DF266"/>
      <c r="DG266"/>
      <c r="DH266"/>
      <c r="DI266"/>
      <c r="DJ266"/>
      <c r="DK266"/>
      <c r="DL266"/>
      <c r="DM266"/>
      <c r="DN266"/>
      <c r="DO266"/>
      <c r="DP266"/>
      <c r="DQ266"/>
      <c r="DR266"/>
      <c r="DS266"/>
      <c r="DT266"/>
      <c r="DU266"/>
      <c r="DV266"/>
      <c r="DW266"/>
      <c r="DX266"/>
      <c r="DY266"/>
      <c r="DZ266"/>
      <c r="EA266"/>
      <c r="EB266"/>
      <c r="EC266"/>
      <c r="ED266"/>
      <c r="EE266"/>
      <c r="EF266"/>
      <c r="EG266"/>
      <c r="EH266"/>
      <c r="EI266"/>
      <c r="EJ266"/>
      <c r="EK266"/>
      <c r="EL266"/>
      <c r="EM266"/>
      <c r="EN266"/>
      <c r="EO266"/>
      <c r="EP266"/>
      <c r="EQ266"/>
      <c r="ER266"/>
      <c r="ES266"/>
      <c r="ET266"/>
      <c r="EU266"/>
      <c r="EV266"/>
      <c r="EW266"/>
      <c r="EX266"/>
      <c r="EY266"/>
      <c r="EZ266"/>
      <c r="FA266"/>
      <c r="FB266"/>
      <c r="FC266"/>
      <c r="FD266"/>
      <c r="FE266"/>
      <c r="FF266"/>
      <c r="FG266"/>
      <c r="FH266"/>
      <c r="FI266"/>
      <c r="FJ266"/>
      <c r="FK266"/>
      <c r="FL266"/>
      <c r="FM266"/>
      <c r="FN266"/>
      <c r="FO266"/>
      <c r="FP266"/>
      <c r="FQ266"/>
      <c r="FR266"/>
      <c r="FS266"/>
      <c r="FT266"/>
      <c r="FU266"/>
      <c r="FV266"/>
      <c r="FW266"/>
      <c r="FX266"/>
      <c r="FY266"/>
      <c r="FZ266"/>
      <c r="GA266"/>
      <c r="GB266"/>
      <c r="GC266"/>
      <c r="GD266"/>
      <c r="GE266"/>
      <c r="GF266"/>
      <c r="GG266"/>
      <c r="GH266"/>
      <c r="GI266"/>
      <c r="GJ266"/>
      <c r="GK266"/>
      <c r="GL266"/>
      <c r="GM266"/>
      <c r="GN266"/>
      <c r="GO266"/>
      <c r="GP266"/>
      <c r="GQ266"/>
      <c r="GR266"/>
      <c r="GS266"/>
      <c r="GT266"/>
      <c r="GU266"/>
      <c r="GV266"/>
      <c r="GW266"/>
      <c r="GX266"/>
      <c r="GY266"/>
      <c r="GZ266"/>
      <c r="HA266"/>
      <c r="HB266"/>
      <c r="HC266"/>
      <c r="HD266"/>
      <c r="HE266"/>
      <c r="HF266"/>
      <c r="HG266"/>
      <c r="HH266"/>
      <c r="HI266"/>
      <c r="HJ266"/>
      <c r="HK266"/>
      <c r="HL266"/>
      <c r="HM266"/>
      <c r="HN266"/>
      <c r="HO266"/>
      <c r="HP266"/>
      <c r="HQ266"/>
      <c r="HR266"/>
      <c r="HS266"/>
      <c r="HT266"/>
      <c r="HU266"/>
      <c r="HV266"/>
      <c r="HW266"/>
      <c r="HX266"/>
      <c r="HY266"/>
      <c r="HZ266"/>
      <c r="IA266"/>
      <c r="IB266"/>
      <c r="IC266"/>
      <c r="ID266"/>
      <c r="IE266"/>
      <c r="IF266"/>
      <c r="IG266"/>
      <c r="IH266"/>
      <c r="II266"/>
      <c r="IJ266"/>
      <c r="IK266"/>
      <c r="IL266"/>
      <c r="IM266"/>
      <c r="IN266"/>
      <c r="IO266"/>
      <c r="IP266"/>
      <c r="IQ266"/>
      <c r="IR266"/>
      <c r="IS266"/>
      <c r="IT266"/>
      <c r="IU266"/>
    </row>
    <row r="267" spans="1:255" ht="18" customHeight="1" thickBot="1">
      <c r="A267"/>
      <c r="B267" s="365"/>
      <c r="C267" s="366"/>
      <c r="D267" s="362" t="s">
        <v>359</v>
      </c>
      <c r="E267" s="363"/>
      <c r="F267" s="363"/>
      <c r="G267" s="363"/>
      <c r="H267" s="363"/>
      <c r="I267" s="100" t="s">
        <v>7</v>
      </c>
      <c r="J267" s="24" t="s">
        <v>289</v>
      </c>
      <c r="K267" s="125"/>
      <c r="L267" s="125"/>
      <c r="M267" s="125"/>
      <c r="N267" s="125"/>
      <c r="O267" s="125"/>
      <c r="P267" s="125"/>
      <c r="Q267" s="79"/>
      <c r="R267" s="93"/>
      <c r="S267" s="84"/>
      <c r="T267" s="84"/>
      <c r="U267" s="84"/>
      <c r="V267" s="84"/>
      <c r="W267" s="84"/>
      <c r="X267" s="84"/>
      <c r="Y267" s="84"/>
      <c r="Z267" s="84"/>
      <c r="AA267" s="84"/>
      <c r="AB267" s="84"/>
      <c r="AC267" s="358"/>
      <c r="AD267"/>
      <c r="AE267" s="22" t="str">
        <f>+I267</f>
        <v>□</v>
      </c>
      <c r="AF267"/>
      <c r="AG267"/>
      <c r="AH267" s="31" t="str">
        <f>IF(AE267&amp;AE268&amp;AE269="■□□","◎無し",IF(AE267&amp;AE268&amp;AE269="□■□","●適合",IF(AE267&amp;AE268&amp;AE269="□□■","◆未達",IF(AE267&amp;AE268&amp;AE269="□□□","■未答","▼矛盾"))))</f>
        <v>■未答</v>
      </c>
      <c r="AI267" s="88"/>
      <c r="AJ267"/>
      <c r="AK267"/>
      <c r="AL267" s="24" t="s">
        <v>75</v>
      </c>
      <c r="AM267" s="25" t="s">
        <v>76</v>
      </c>
      <c r="AN267" s="25" t="s">
        <v>77</v>
      </c>
      <c r="AO267" s="25" t="s">
        <v>78</v>
      </c>
      <c r="AP267" s="25" t="s">
        <v>79</v>
      </c>
      <c r="AQ267" s="26" t="s">
        <v>29</v>
      </c>
      <c r="AR267"/>
      <c r="AS267"/>
      <c r="AT267"/>
      <c r="AU267"/>
      <c r="AV267"/>
      <c r="AW267"/>
      <c r="AX267"/>
      <c r="AY267"/>
      <c r="AZ267"/>
      <c r="BA267"/>
      <c r="BB267"/>
      <c r="BC267"/>
      <c r="BD267"/>
      <c r="BE267"/>
      <c r="BF267"/>
      <c r="BG267"/>
      <c r="BH267"/>
      <c r="BI267"/>
      <c r="BJ267"/>
      <c r="BK267"/>
      <c r="BL267"/>
      <c r="BM267"/>
      <c r="BN267"/>
      <c r="BO267"/>
      <c r="BP267"/>
      <c r="BQ267"/>
      <c r="BR267"/>
      <c r="BS267"/>
      <c r="BT267"/>
      <c r="BU267"/>
      <c r="BV267"/>
      <c r="BW267"/>
      <c r="BX267"/>
      <c r="BY267"/>
      <c r="BZ267"/>
      <c r="CA267"/>
      <c r="CB267"/>
      <c r="CC267"/>
      <c r="CD267"/>
      <c r="CE267"/>
      <c r="CF267"/>
      <c r="CG267"/>
      <c r="CH267"/>
      <c r="CI267"/>
      <c r="CJ267"/>
      <c r="CK267"/>
      <c r="CL267"/>
      <c r="CM267"/>
      <c r="CN267"/>
      <c r="CO267"/>
      <c r="CP267"/>
      <c r="CQ267"/>
      <c r="CR267"/>
      <c r="CS267"/>
      <c r="CT267"/>
      <c r="CU267"/>
      <c r="CV267"/>
      <c r="CW267"/>
      <c r="CX267"/>
      <c r="CY267"/>
      <c r="CZ267"/>
      <c r="DA267"/>
      <c r="DB267"/>
      <c r="DC267"/>
      <c r="DD267"/>
      <c r="DE267"/>
      <c r="DF267"/>
      <c r="DG267"/>
      <c r="DH267"/>
      <c r="DI267"/>
      <c r="DJ267"/>
      <c r="DK267"/>
      <c r="DL267"/>
      <c r="DM267"/>
      <c r="DN267"/>
      <c r="DO267"/>
      <c r="DP267"/>
      <c r="DQ267"/>
      <c r="DR267"/>
      <c r="DS267"/>
      <c r="DT267"/>
      <c r="DU267"/>
      <c r="DV267"/>
      <c r="DW267"/>
      <c r="DX267"/>
      <c r="DY267"/>
      <c r="DZ267"/>
      <c r="EA267"/>
      <c r="EB267"/>
      <c r="EC267"/>
      <c r="ED267"/>
      <c r="EE267"/>
      <c r="EF267"/>
      <c r="EG267"/>
      <c r="EH267"/>
      <c r="EI267"/>
      <c r="EJ267"/>
      <c r="EK267"/>
      <c r="EL267"/>
      <c r="EM267"/>
      <c r="EN267"/>
      <c r="EO267"/>
      <c r="EP267"/>
      <c r="EQ267"/>
      <c r="ER267"/>
      <c r="ES267"/>
      <c r="ET267"/>
      <c r="EU267"/>
      <c r="EV267"/>
      <c r="EW267"/>
      <c r="EX267"/>
      <c r="EY267"/>
      <c r="EZ267"/>
      <c r="FA267"/>
      <c r="FB267"/>
      <c r="FC267"/>
      <c r="FD267"/>
      <c r="FE267"/>
      <c r="FF267"/>
      <c r="FG267"/>
      <c r="FH267"/>
      <c r="FI267"/>
      <c r="FJ267"/>
      <c r="FK267"/>
      <c r="FL267"/>
      <c r="FM267"/>
      <c r="FN267"/>
      <c r="FO267"/>
      <c r="FP267"/>
      <c r="FQ267"/>
      <c r="FR267"/>
      <c r="FS267"/>
      <c r="FT267"/>
      <c r="FU267"/>
      <c r="FV267"/>
      <c r="FW267"/>
      <c r="FX267"/>
      <c r="FY267"/>
      <c r="FZ267"/>
      <c r="GA267"/>
      <c r="GB267"/>
      <c r="GC267"/>
      <c r="GD267"/>
      <c r="GE267"/>
      <c r="GF267"/>
      <c r="GG267"/>
      <c r="GH267"/>
      <c r="GI267"/>
      <c r="GJ267"/>
      <c r="GK267"/>
      <c r="GL267"/>
      <c r="GM267"/>
      <c r="GN267"/>
      <c r="GO267"/>
      <c r="GP267"/>
      <c r="GQ267"/>
      <c r="GR267"/>
      <c r="GS267"/>
      <c r="GT267"/>
      <c r="GU267"/>
      <c r="GV267"/>
      <c r="GW267"/>
      <c r="GX267"/>
      <c r="GY267"/>
      <c r="GZ267"/>
      <c r="HA267"/>
      <c r="HB267"/>
      <c r="HC267"/>
      <c r="HD267"/>
      <c r="HE267"/>
      <c r="HF267"/>
      <c r="HG267"/>
      <c r="HH267"/>
      <c r="HI267"/>
      <c r="HJ267"/>
      <c r="HK267"/>
      <c r="HL267"/>
      <c r="HM267"/>
      <c r="HN267"/>
      <c r="HO267"/>
      <c r="HP267"/>
      <c r="HQ267"/>
      <c r="HR267"/>
      <c r="HS267"/>
      <c r="HT267"/>
      <c r="HU267"/>
      <c r="HV267"/>
      <c r="HW267"/>
      <c r="HX267"/>
      <c r="HY267"/>
      <c r="HZ267"/>
      <c r="IA267"/>
      <c r="IB267"/>
      <c r="IC267"/>
      <c r="ID267"/>
      <c r="IE267"/>
      <c r="IF267"/>
      <c r="IG267"/>
      <c r="IH267"/>
      <c r="II267"/>
      <c r="IJ267"/>
      <c r="IK267"/>
      <c r="IL267"/>
      <c r="IM267"/>
      <c r="IN267"/>
      <c r="IO267"/>
      <c r="IP267"/>
      <c r="IQ267"/>
      <c r="IR267"/>
      <c r="IS267"/>
      <c r="IT267"/>
      <c r="IU267"/>
    </row>
    <row r="268" spans="1:255" ht="18" customHeight="1" thickBot="1">
      <c r="A268"/>
      <c r="B268" s="365"/>
      <c r="C268" s="366"/>
      <c r="D268" s="363"/>
      <c r="E268" s="363"/>
      <c r="F268" s="363"/>
      <c r="G268" s="363"/>
      <c r="H268" s="363"/>
      <c r="I268" s="182" t="s">
        <v>7</v>
      </c>
      <c r="J268" s="334" t="s">
        <v>22</v>
      </c>
      <c r="K268" s="334"/>
      <c r="L268" s="182" t="s">
        <v>7</v>
      </c>
      <c r="M268" s="334" t="s">
        <v>23</v>
      </c>
      <c r="N268" s="334"/>
      <c r="O268" s="334"/>
      <c r="P268" s="213"/>
      <c r="Q268" s="214"/>
      <c r="R268" s="121"/>
      <c r="S268" s="104"/>
      <c r="T268" s="104"/>
      <c r="U268" s="104"/>
      <c r="V268" s="104"/>
      <c r="W268" s="104"/>
      <c r="X268" s="104"/>
      <c r="Y268" s="104"/>
      <c r="Z268" s="104"/>
      <c r="AA268" s="104"/>
      <c r="AB268" s="104"/>
      <c r="AC268" s="358"/>
      <c r="AD268"/>
      <c r="AE268" s="1" t="str">
        <f>+I268</f>
        <v>□</v>
      </c>
      <c r="AF268"/>
      <c r="AG268"/>
      <c r="AH268"/>
      <c r="AI268"/>
      <c r="AJ268"/>
      <c r="AK268"/>
      <c r="AL268" s="24"/>
      <c r="AM268" s="30" t="s">
        <v>2</v>
      </c>
      <c r="AN268" s="30" t="s">
        <v>3</v>
      </c>
      <c r="AO268" s="30" t="s">
        <v>4</v>
      </c>
      <c r="AP268" s="31" t="s">
        <v>30</v>
      </c>
      <c r="AQ268" s="31" t="s">
        <v>5</v>
      </c>
      <c r="AR268"/>
      <c r="AS268"/>
      <c r="AT268"/>
      <c r="AU268"/>
      <c r="AV268"/>
      <c r="AW268"/>
      <c r="AX268"/>
      <c r="AY268"/>
      <c r="AZ268"/>
      <c r="BA268"/>
      <c r="BB268"/>
      <c r="BC268"/>
      <c r="BD268"/>
      <c r="BE268"/>
      <c r="BF268"/>
      <c r="BG268"/>
      <c r="BH268"/>
      <c r="BI268"/>
      <c r="BJ268"/>
      <c r="BK268"/>
      <c r="BL268"/>
      <c r="BM268"/>
      <c r="BN268"/>
      <c r="BO268"/>
      <c r="BP268"/>
      <c r="BQ268"/>
      <c r="BR268"/>
      <c r="BS268"/>
      <c r="BT268"/>
      <c r="BU268"/>
      <c r="BV268"/>
      <c r="BW268"/>
      <c r="BX268"/>
      <c r="BY268"/>
      <c r="BZ268"/>
      <c r="CA268"/>
      <c r="CB268"/>
      <c r="CC268"/>
      <c r="CD268"/>
      <c r="CE268"/>
      <c r="CF268"/>
      <c r="CG268"/>
      <c r="CH268"/>
      <c r="CI268"/>
      <c r="CJ268"/>
      <c r="CK268"/>
      <c r="CL268"/>
      <c r="CM268"/>
      <c r="CN268"/>
      <c r="CO268"/>
      <c r="CP268"/>
      <c r="CQ268"/>
      <c r="CR268"/>
      <c r="CS268"/>
      <c r="CT268"/>
      <c r="CU268"/>
      <c r="CV268"/>
      <c r="CW268"/>
      <c r="CX268"/>
      <c r="CY268"/>
      <c r="CZ268"/>
      <c r="DA268"/>
      <c r="DB268"/>
      <c r="DC268"/>
      <c r="DD268"/>
      <c r="DE268"/>
      <c r="DF268"/>
      <c r="DG268"/>
      <c r="DH268"/>
      <c r="DI268"/>
      <c r="DJ268"/>
      <c r="DK268"/>
      <c r="DL268"/>
      <c r="DM268"/>
      <c r="DN268"/>
      <c r="DO268"/>
      <c r="DP268"/>
      <c r="DQ268"/>
      <c r="DR268"/>
      <c r="DS268"/>
      <c r="DT268"/>
      <c r="DU268"/>
      <c r="DV268"/>
      <c r="DW268"/>
      <c r="DX268"/>
      <c r="DY268"/>
      <c r="DZ268"/>
      <c r="EA268"/>
      <c r="EB268"/>
      <c r="EC268"/>
      <c r="ED268"/>
      <c r="EE268"/>
      <c r="EF268"/>
      <c r="EG268"/>
      <c r="EH268"/>
      <c r="EI268"/>
      <c r="EJ268"/>
      <c r="EK268"/>
      <c r="EL268"/>
      <c r="EM268"/>
      <c r="EN268"/>
      <c r="EO268"/>
      <c r="EP268"/>
      <c r="EQ268"/>
      <c r="ER268"/>
      <c r="ES268"/>
      <c r="ET268"/>
      <c r="EU268"/>
      <c r="EV268"/>
      <c r="EW268"/>
      <c r="EX268"/>
      <c r="EY268"/>
      <c r="EZ268"/>
      <c r="FA268"/>
      <c r="FB268"/>
      <c r="FC268"/>
      <c r="FD268"/>
      <c r="FE268"/>
      <c r="FF268"/>
      <c r="FG268"/>
      <c r="FH268"/>
      <c r="FI268"/>
      <c r="FJ268"/>
      <c r="FK268"/>
      <c r="FL268"/>
      <c r="FM268"/>
      <c r="FN268"/>
      <c r="FO268"/>
      <c r="FP268"/>
      <c r="FQ268"/>
      <c r="FR268"/>
      <c r="FS268"/>
      <c r="FT268"/>
      <c r="FU268"/>
      <c r="FV268"/>
      <c r="FW268"/>
      <c r="FX268"/>
      <c r="FY268"/>
      <c r="FZ268"/>
      <c r="GA268"/>
      <c r="GB268"/>
      <c r="GC268"/>
      <c r="GD268"/>
      <c r="GE268"/>
      <c r="GF268"/>
      <c r="GG268"/>
      <c r="GH268"/>
      <c r="GI268"/>
      <c r="GJ268"/>
      <c r="GK268"/>
      <c r="GL268"/>
      <c r="GM268"/>
      <c r="GN268"/>
      <c r="GO268"/>
      <c r="GP268"/>
      <c r="GQ268"/>
      <c r="GR268"/>
      <c r="GS268"/>
      <c r="GT268"/>
      <c r="GU268"/>
      <c r="GV268"/>
      <c r="GW268"/>
      <c r="GX268"/>
      <c r="GY268"/>
      <c r="GZ268"/>
      <c r="HA268"/>
      <c r="HB268"/>
      <c r="HC268"/>
      <c r="HD268"/>
      <c r="HE268"/>
      <c r="HF268"/>
      <c r="HG268"/>
      <c r="HH268"/>
      <c r="HI268"/>
      <c r="HJ268"/>
      <c r="HK268"/>
      <c r="HL268"/>
      <c r="HM268"/>
      <c r="HN268"/>
      <c r="HO268"/>
      <c r="HP268"/>
      <c r="HQ268"/>
      <c r="HR268"/>
      <c r="HS268"/>
      <c r="HT268"/>
      <c r="HU268"/>
      <c r="HV268"/>
      <c r="HW268"/>
      <c r="HX268"/>
      <c r="HY268"/>
      <c r="HZ268"/>
      <c r="IA268"/>
      <c r="IB268"/>
      <c r="IC268"/>
      <c r="ID268"/>
      <c r="IE268"/>
      <c r="IF268"/>
      <c r="IG268"/>
      <c r="IH268"/>
      <c r="II268"/>
      <c r="IJ268"/>
      <c r="IK268"/>
      <c r="IL268"/>
      <c r="IM268"/>
      <c r="IN268"/>
      <c r="IO268"/>
      <c r="IP268"/>
      <c r="IQ268"/>
      <c r="IR268"/>
      <c r="IS268"/>
      <c r="IT268"/>
      <c r="IU268"/>
    </row>
    <row r="269" spans="1:255" ht="16.25" customHeight="1" thickBot="1">
      <c r="A269"/>
      <c r="B269" s="365"/>
      <c r="C269" s="366"/>
      <c r="D269" s="105"/>
      <c r="E269" s="359" t="s">
        <v>360</v>
      </c>
      <c r="F269" s="325"/>
      <c r="G269" s="325"/>
      <c r="H269" s="325"/>
      <c r="I269" s="131"/>
      <c r="J269" s="131"/>
      <c r="K269" s="131"/>
      <c r="L269" s="131"/>
      <c r="M269" s="131"/>
      <c r="N269" s="216" t="s">
        <v>7</v>
      </c>
      <c r="O269" s="332" t="s">
        <v>233</v>
      </c>
      <c r="P269" s="332"/>
      <c r="Q269" s="332"/>
      <c r="R269" s="357" t="s">
        <v>290</v>
      </c>
      <c r="S269" s="357"/>
      <c r="T269" s="357"/>
      <c r="U269" s="357"/>
      <c r="V269" s="357"/>
      <c r="W269" s="357"/>
      <c r="X269" s="357"/>
      <c r="Y269" s="357"/>
      <c r="Z269" s="333"/>
      <c r="AA269" s="333"/>
      <c r="AB269" s="112" t="s">
        <v>82</v>
      </c>
      <c r="AC269" s="348"/>
      <c r="AD269"/>
      <c r="AE269" s="1" t="str">
        <f>+L268</f>
        <v>□</v>
      </c>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c r="BQ269"/>
      <c r="BR269"/>
      <c r="BS269"/>
      <c r="BT269"/>
      <c r="BU269"/>
      <c r="BV269"/>
      <c r="BW269"/>
      <c r="BX269"/>
      <c r="BY269"/>
      <c r="BZ269"/>
      <c r="CA269"/>
      <c r="CB269"/>
      <c r="CC269"/>
      <c r="CD269"/>
      <c r="CE269"/>
      <c r="CF269"/>
      <c r="CG269"/>
      <c r="CH269"/>
      <c r="CI269"/>
      <c r="CJ269"/>
      <c r="CK269"/>
      <c r="CL269"/>
      <c r="CM269"/>
      <c r="CN269"/>
      <c r="CO269"/>
      <c r="CP269"/>
      <c r="CQ269"/>
      <c r="CR269"/>
      <c r="CS269"/>
      <c r="CT269"/>
      <c r="CU269"/>
      <c r="CV269"/>
      <c r="CW269"/>
      <c r="CX269"/>
      <c r="CY269"/>
      <c r="CZ269"/>
      <c r="DA269"/>
      <c r="DB269"/>
      <c r="DC269"/>
      <c r="DD269"/>
      <c r="DE269"/>
      <c r="DF269"/>
      <c r="DG269"/>
      <c r="DH269"/>
      <c r="DI269"/>
      <c r="DJ269"/>
      <c r="DK269"/>
      <c r="DL269"/>
      <c r="DM269"/>
      <c r="DN269"/>
      <c r="DO269"/>
      <c r="DP269"/>
      <c r="DQ269"/>
      <c r="DR269"/>
      <c r="DS269"/>
      <c r="DT269"/>
      <c r="DU269"/>
      <c r="DV269"/>
      <c r="DW269"/>
      <c r="DX269"/>
      <c r="DY269"/>
      <c r="DZ269"/>
      <c r="EA269"/>
      <c r="EB269"/>
      <c r="EC269"/>
      <c r="ED269"/>
      <c r="EE269"/>
      <c r="EF269"/>
      <c r="EG269"/>
      <c r="EH269"/>
      <c r="EI269"/>
      <c r="EJ269"/>
      <c r="EK269"/>
      <c r="EL269"/>
      <c r="EM269"/>
      <c r="EN269"/>
      <c r="EO269"/>
      <c r="EP269"/>
      <c r="EQ269"/>
      <c r="ER269"/>
      <c r="ES269"/>
      <c r="ET269"/>
      <c r="EU269"/>
      <c r="EV269"/>
      <c r="EW269"/>
      <c r="EX269"/>
      <c r="EY269"/>
      <c r="EZ269"/>
      <c r="FA269"/>
      <c r="FB269"/>
      <c r="FC269"/>
      <c r="FD269"/>
      <c r="FE269"/>
      <c r="FF269"/>
      <c r="FG269"/>
      <c r="FH269"/>
      <c r="FI269"/>
      <c r="FJ269"/>
      <c r="FK269"/>
      <c r="FL269"/>
      <c r="FM269"/>
      <c r="FN269"/>
      <c r="FO269"/>
      <c r="FP269"/>
      <c r="FQ269"/>
      <c r="FR269"/>
      <c r="FS269"/>
      <c r="FT269"/>
      <c r="FU269"/>
      <c r="FV269"/>
      <c r="FW269"/>
      <c r="FX269"/>
      <c r="FY269"/>
      <c r="FZ269"/>
      <c r="GA269"/>
      <c r="GB269"/>
      <c r="GC269"/>
      <c r="GD269"/>
      <c r="GE269"/>
      <c r="GF269"/>
      <c r="GG269"/>
      <c r="GH269"/>
      <c r="GI269"/>
      <c r="GJ269"/>
      <c r="GK269"/>
      <c r="GL269"/>
      <c r="GM269"/>
      <c r="GN269"/>
      <c r="GO269"/>
      <c r="GP269"/>
      <c r="GQ269"/>
      <c r="GR269"/>
      <c r="GS269"/>
      <c r="GT269"/>
      <c r="GU269"/>
      <c r="GV269"/>
      <c r="GW269"/>
      <c r="GX269"/>
      <c r="GY269"/>
      <c r="GZ269"/>
      <c r="HA269"/>
      <c r="HB269"/>
      <c r="HC269"/>
      <c r="HD269"/>
      <c r="HE269"/>
      <c r="HF269"/>
      <c r="HG269"/>
      <c r="HH269"/>
      <c r="HI269"/>
      <c r="HJ269"/>
      <c r="HK269"/>
      <c r="HL269"/>
      <c r="HM269"/>
      <c r="HN269"/>
      <c r="HO269"/>
      <c r="HP269"/>
      <c r="HQ269"/>
      <c r="HR269"/>
      <c r="HS269"/>
      <c r="HT269"/>
      <c r="HU269"/>
      <c r="HV269"/>
      <c r="HW269"/>
      <c r="HX269"/>
      <c r="HY269"/>
      <c r="HZ269"/>
      <c r="IA269"/>
      <c r="IB269"/>
      <c r="IC269"/>
      <c r="ID269"/>
      <c r="IE269"/>
      <c r="IF269"/>
      <c r="IG269"/>
      <c r="IH269"/>
      <c r="II269"/>
      <c r="IJ269"/>
      <c r="IK269"/>
      <c r="IL269"/>
      <c r="IM269"/>
      <c r="IN269"/>
      <c r="IO269"/>
      <c r="IP269"/>
      <c r="IQ269"/>
      <c r="IR269"/>
      <c r="IS269"/>
      <c r="IT269"/>
      <c r="IU269"/>
    </row>
    <row r="270" spans="1:255" ht="16.25" customHeight="1" thickBot="1">
      <c r="A270"/>
      <c r="B270" s="365"/>
      <c r="C270" s="366"/>
      <c r="D270" s="105"/>
      <c r="E270" s="325"/>
      <c r="F270" s="325"/>
      <c r="G270" s="325"/>
      <c r="H270" s="325"/>
      <c r="I270" s="100" t="s">
        <v>7</v>
      </c>
      <c r="J270" s="317" t="s">
        <v>130</v>
      </c>
      <c r="K270" s="317"/>
      <c r="L270" s="317"/>
      <c r="M270" s="317"/>
      <c r="N270" s="317"/>
      <c r="O270" s="317"/>
      <c r="P270" s="317"/>
      <c r="Q270" s="317"/>
      <c r="R270" s="93"/>
      <c r="S270" s="84"/>
      <c r="T270" s="84"/>
      <c r="U270" s="84"/>
      <c r="V270" s="84"/>
      <c r="W270" s="84"/>
      <c r="X270" s="84"/>
      <c r="Y270" s="84"/>
      <c r="Z270" s="84"/>
      <c r="AA270" s="84"/>
      <c r="AB270" s="84"/>
      <c r="AC270" s="348"/>
      <c r="AD270"/>
      <c r="AE270" s="22" t="str">
        <f>+N269</f>
        <v>□</v>
      </c>
      <c r="AF270"/>
      <c r="AG270"/>
      <c r="AH270" s="31" t="str">
        <f>IF(AE270&amp;AE271&amp;AE272="■□□","◎無し",IF(AE270&amp;AE271&amp;AE272="□■□","●適合",IF(AE270&amp;AE271&amp;AE272="□□■","◆未達",IF(AE270&amp;AE271&amp;AE272="□□□","■未答","▼矛盾"))))</f>
        <v>■未答</v>
      </c>
      <c r="AI270" s="88"/>
      <c r="AJ270" s="30" t="str">
        <f>IF(Z269=0,"■未答",IF(Z269&lt;800,"◆未達","●範囲内"))</f>
        <v>■未答</v>
      </c>
      <c r="AK270"/>
      <c r="AL270" s="24" t="s">
        <v>75</v>
      </c>
      <c r="AM270" s="25" t="s">
        <v>76</v>
      </c>
      <c r="AN270" s="25" t="s">
        <v>77</v>
      </c>
      <c r="AO270" s="25" t="s">
        <v>78</v>
      </c>
      <c r="AP270" s="25" t="s">
        <v>79</v>
      </c>
      <c r="AQ270" s="26" t="s">
        <v>29</v>
      </c>
      <c r="AR270"/>
      <c r="AS270"/>
      <c r="AT270"/>
      <c r="AU270"/>
      <c r="AV270"/>
      <c r="AW270"/>
      <c r="AX270"/>
      <c r="AY270"/>
      <c r="AZ270"/>
      <c r="BA270"/>
      <c r="BB270"/>
      <c r="BC270"/>
      <c r="BD270"/>
      <c r="BE270"/>
      <c r="BF270"/>
      <c r="BG270"/>
      <c r="BH270"/>
      <c r="BI270"/>
      <c r="BJ270"/>
      <c r="BK270"/>
      <c r="BL270"/>
      <c r="BM270"/>
      <c r="BN270"/>
      <c r="BO270"/>
      <c r="BP270"/>
      <c r="BQ270"/>
      <c r="BR270"/>
      <c r="BS270"/>
      <c r="BT270"/>
      <c r="BU270"/>
      <c r="BV270"/>
      <c r="BW270"/>
      <c r="BX270"/>
      <c r="BY270"/>
      <c r="BZ270"/>
      <c r="CA270"/>
      <c r="CB270"/>
      <c r="CC270"/>
      <c r="CD270"/>
      <c r="CE270"/>
      <c r="CF270"/>
      <c r="CG270"/>
      <c r="CH270"/>
      <c r="CI270"/>
      <c r="CJ270"/>
      <c r="CK270"/>
      <c r="CL270"/>
      <c r="CM270"/>
      <c r="CN270"/>
      <c r="CO270"/>
      <c r="CP270"/>
      <c r="CQ270"/>
      <c r="CR270"/>
      <c r="CS270"/>
      <c r="CT270"/>
      <c r="CU270"/>
      <c r="CV270"/>
      <c r="CW270"/>
      <c r="CX270"/>
      <c r="CY270"/>
      <c r="CZ270"/>
      <c r="DA270"/>
      <c r="DB270"/>
      <c r="DC270"/>
      <c r="DD270"/>
      <c r="DE270"/>
      <c r="DF270"/>
      <c r="DG270"/>
      <c r="DH270"/>
      <c r="DI270"/>
      <c r="DJ270"/>
      <c r="DK270"/>
      <c r="DL270"/>
      <c r="DM270"/>
      <c r="DN270"/>
      <c r="DO270"/>
      <c r="DP270"/>
      <c r="DQ270"/>
      <c r="DR270"/>
      <c r="DS270"/>
      <c r="DT270"/>
      <c r="DU270"/>
      <c r="DV270"/>
      <c r="DW270"/>
      <c r="DX270"/>
      <c r="DY270"/>
      <c r="DZ270"/>
      <c r="EA270"/>
      <c r="EB270"/>
      <c r="EC270"/>
      <c r="ED270"/>
      <c r="EE270"/>
      <c r="EF270"/>
      <c r="EG270"/>
      <c r="EH270"/>
      <c r="EI270"/>
      <c r="EJ270"/>
      <c r="EK270"/>
      <c r="EL270"/>
      <c r="EM270"/>
      <c r="EN270"/>
      <c r="EO270"/>
      <c r="EP270"/>
      <c r="EQ270"/>
      <c r="ER270"/>
      <c r="ES270"/>
      <c r="ET270"/>
      <c r="EU270"/>
      <c r="EV270"/>
      <c r="EW270"/>
      <c r="EX270"/>
      <c r="EY270"/>
      <c r="EZ270"/>
      <c r="FA270"/>
      <c r="FB270"/>
      <c r="FC270"/>
      <c r="FD270"/>
      <c r="FE270"/>
      <c r="FF270"/>
      <c r="FG270"/>
      <c r="FH270"/>
      <c r="FI270"/>
      <c r="FJ270"/>
      <c r="FK270"/>
      <c r="FL270"/>
      <c r="FM270"/>
      <c r="FN270"/>
      <c r="FO270"/>
      <c r="FP270"/>
      <c r="FQ270"/>
      <c r="FR270"/>
      <c r="FS270"/>
      <c r="FT270"/>
      <c r="FU270"/>
      <c r="FV270"/>
      <c r="FW270"/>
      <c r="FX270"/>
      <c r="FY270"/>
      <c r="FZ270"/>
      <c r="GA270"/>
      <c r="GB270"/>
      <c r="GC270"/>
      <c r="GD270"/>
      <c r="GE270"/>
      <c r="GF270"/>
      <c r="GG270"/>
      <c r="GH270"/>
      <c r="GI270"/>
      <c r="GJ270"/>
      <c r="GK270"/>
      <c r="GL270"/>
      <c r="GM270"/>
      <c r="GN270"/>
      <c r="GO270"/>
      <c r="GP270"/>
      <c r="GQ270"/>
      <c r="GR270"/>
      <c r="GS270"/>
      <c r="GT270"/>
      <c r="GU270"/>
      <c r="GV270"/>
      <c r="GW270"/>
      <c r="GX270"/>
      <c r="GY270"/>
      <c r="GZ270"/>
      <c r="HA270"/>
      <c r="HB270"/>
      <c r="HC270"/>
      <c r="HD270"/>
      <c r="HE270"/>
      <c r="HF270"/>
      <c r="HG270"/>
      <c r="HH270"/>
      <c r="HI270"/>
      <c r="HJ270"/>
      <c r="HK270"/>
      <c r="HL270"/>
      <c r="HM270"/>
      <c r="HN270"/>
      <c r="HO270"/>
      <c r="HP270"/>
      <c r="HQ270"/>
      <c r="HR270"/>
      <c r="HS270"/>
      <c r="HT270"/>
      <c r="HU270"/>
      <c r="HV270"/>
      <c r="HW270"/>
      <c r="HX270"/>
      <c r="HY270"/>
      <c r="HZ270"/>
      <c r="IA270"/>
      <c r="IB270"/>
      <c r="IC270"/>
      <c r="ID270"/>
      <c r="IE270"/>
      <c r="IF270"/>
      <c r="IG270"/>
      <c r="IH270"/>
      <c r="II270"/>
      <c r="IJ270"/>
      <c r="IK270"/>
      <c r="IL270"/>
      <c r="IM270"/>
      <c r="IN270"/>
      <c r="IO270"/>
      <c r="IP270"/>
      <c r="IQ270"/>
      <c r="IR270"/>
      <c r="IS270"/>
      <c r="IT270"/>
      <c r="IU270"/>
    </row>
    <row r="271" spans="1:255" ht="16.25" customHeight="1" thickBot="1">
      <c r="A271"/>
      <c r="B271" s="365"/>
      <c r="C271" s="366"/>
      <c r="D271" s="105"/>
      <c r="E271" s="325"/>
      <c r="F271" s="325"/>
      <c r="G271" s="325"/>
      <c r="H271" s="325"/>
      <c r="I271" s="102" t="s">
        <v>7</v>
      </c>
      <c r="J271" s="342" t="s">
        <v>132</v>
      </c>
      <c r="K271" s="342"/>
      <c r="L271" s="342"/>
      <c r="M271" s="342"/>
      <c r="N271" s="342"/>
      <c r="O271" s="342"/>
      <c r="P271" s="342"/>
      <c r="Q271" s="342"/>
      <c r="R271" s="121"/>
      <c r="S271" s="104"/>
      <c r="T271" s="104"/>
      <c r="U271" s="104"/>
      <c r="V271" s="104"/>
      <c r="W271" s="104"/>
      <c r="X271" s="104"/>
      <c r="Y271" s="104"/>
      <c r="Z271" s="104"/>
      <c r="AA271" s="104"/>
      <c r="AB271" s="104"/>
      <c r="AC271" s="348"/>
      <c r="AD271"/>
      <c r="AE271" s="1" t="str">
        <f>+I270</f>
        <v>□</v>
      </c>
      <c r="AF271"/>
      <c r="AG271"/>
      <c r="AH271"/>
      <c r="AI271"/>
      <c r="AJ271"/>
      <c r="AK271"/>
      <c r="AL271" s="24"/>
      <c r="AM271" s="30" t="s">
        <v>2</v>
      </c>
      <c r="AN271" s="30" t="s">
        <v>3</v>
      </c>
      <c r="AO271" s="30" t="s">
        <v>4</v>
      </c>
      <c r="AP271" s="31" t="s">
        <v>30</v>
      </c>
      <c r="AQ271" s="31" t="s">
        <v>5</v>
      </c>
      <c r="AR271"/>
      <c r="AS271"/>
      <c r="AT271"/>
      <c r="AU271"/>
      <c r="AV271"/>
      <c r="AW271"/>
      <c r="AX271"/>
      <c r="AY271"/>
      <c r="AZ271"/>
      <c r="BA271"/>
      <c r="BB271"/>
      <c r="BC271"/>
      <c r="BD271"/>
      <c r="BE271"/>
      <c r="BF271"/>
      <c r="BG271"/>
      <c r="BH271"/>
      <c r="BI271"/>
      <c r="BJ271"/>
      <c r="BK271"/>
      <c r="BL271"/>
      <c r="BM271"/>
      <c r="BN271"/>
      <c r="BO271"/>
      <c r="BP271"/>
      <c r="BQ271"/>
      <c r="BR271"/>
      <c r="BS271"/>
      <c r="BT271"/>
      <c r="BU271"/>
      <c r="BV271"/>
      <c r="BW271"/>
      <c r="BX271"/>
      <c r="BY271"/>
      <c r="BZ271"/>
      <c r="CA271"/>
      <c r="CB271"/>
      <c r="CC271"/>
      <c r="CD271"/>
      <c r="CE271"/>
      <c r="CF271"/>
      <c r="CG271"/>
      <c r="CH271"/>
      <c r="CI271"/>
      <c r="CJ271"/>
      <c r="CK271"/>
      <c r="CL271"/>
      <c r="CM271"/>
      <c r="CN271"/>
      <c r="CO271"/>
      <c r="CP271"/>
      <c r="CQ271"/>
      <c r="CR271"/>
      <c r="CS271"/>
      <c r="CT271"/>
      <c r="CU271"/>
      <c r="CV271"/>
      <c r="CW271"/>
      <c r="CX271"/>
      <c r="CY271"/>
      <c r="CZ271"/>
      <c r="DA271"/>
      <c r="DB271"/>
      <c r="DC271"/>
      <c r="DD271"/>
      <c r="DE271"/>
      <c r="DF271"/>
      <c r="DG271"/>
      <c r="DH271"/>
      <c r="DI271"/>
      <c r="DJ271"/>
      <c r="DK271"/>
      <c r="DL271"/>
      <c r="DM271"/>
      <c r="DN271"/>
      <c r="DO271"/>
      <c r="DP271"/>
      <c r="DQ271"/>
      <c r="DR271"/>
      <c r="DS271"/>
      <c r="DT271"/>
      <c r="DU271"/>
      <c r="DV271"/>
      <c r="DW271"/>
      <c r="DX271"/>
      <c r="DY271"/>
      <c r="DZ271"/>
      <c r="EA271"/>
      <c r="EB271"/>
      <c r="EC271"/>
      <c r="ED271"/>
      <c r="EE271"/>
      <c r="EF271"/>
      <c r="EG271"/>
      <c r="EH271"/>
      <c r="EI271"/>
      <c r="EJ271"/>
      <c r="EK271"/>
      <c r="EL271"/>
      <c r="EM271"/>
      <c r="EN271"/>
      <c r="EO271"/>
      <c r="EP271"/>
      <c r="EQ271"/>
      <c r="ER271"/>
      <c r="ES271"/>
      <c r="ET271"/>
      <c r="EU271"/>
      <c r="EV271"/>
      <c r="EW271"/>
      <c r="EX271"/>
      <c r="EY271"/>
      <c r="EZ271"/>
      <c r="FA271"/>
      <c r="FB271"/>
      <c r="FC271"/>
      <c r="FD271"/>
      <c r="FE271"/>
      <c r="FF271"/>
      <c r="FG271"/>
      <c r="FH271"/>
      <c r="FI271"/>
      <c r="FJ271"/>
      <c r="FK271"/>
      <c r="FL271"/>
      <c r="FM271"/>
      <c r="FN271"/>
      <c r="FO271"/>
      <c r="FP271"/>
      <c r="FQ271"/>
      <c r="FR271"/>
      <c r="FS271"/>
      <c r="FT271"/>
      <c r="FU271"/>
      <c r="FV271"/>
      <c r="FW271"/>
      <c r="FX271"/>
      <c r="FY271"/>
      <c r="FZ271"/>
      <c r="GA271"/>
      <c r="GB271"/>
      <c r="GC271"/>
      <c r="GD271"/>
      <c r="GE271"/>
      <c r="GF271"/>
      <c r="GG271"/>
      <c r="GH271"/>
      <c r="GI271"/>
      <c r="GJ271"/>
      <c r="GK271"/>
      <c r="GL271"/>
      <c r="GM271"/>
      <c r="GN271"/>
      <c r="GO271"/>
      <c r="GP271"/>
      <c r="GQ271"/>
      <c r="GR271"/>
      <c r="GS271"/>
      <c r="GT271"/>
      <c r="GU271"/>
      <c r="GV271"/>
      <c r="GW271"/>
      <c r="GX271"/>
      <c r="GY271"/>
      <c r="GZ271"/>
      <c r="HA271"/>
      <c r="HB271"/>
      <c r="HC271"/>
      <c r="HD271"/>
      <c r="HE271"/>
      <c r="HF271"/>
      <c r="HG271"/>
      <c r="HH271"/>
      <c r="HI271"/>
      <c r="HJ271"/>
      <c r="HK271"/>
      <c r="HL271"/>
      <c r="HM271"/>
      <c r="HN271"/>
      <c r="HO271"/>
      <c r="HP271"/>
      <c r="HQ271"/>
      <c r="HR271"/>
      <c r="HS271"/>
      <c r="HT271"/>
      <c r="HU271"/>
      <c r="HV271"/>
      <c r="HW271"/>
      <c r="HX271"/>
      <c r="HY271"/>
      <c r="HZ271"/>
      <c r="IA271"/>
      <c r="IB271"/>
      <c r="IC271"/>
      <c r="ID271"/>
      <c r="IE271"/>
      <c r="IF271"/>
      <c r="IG271"/>
      <c r="IH271"/>
      <c r="II271"/>
      <c r="IJ271"/>
      <c r="IK271"/>
      <c r="IL271"/>
      <c r="IM271"/>
      <c r="IN271"/>
      <c r="IO271"/>
      <c r="IP271"/>
      <c r="IQ271"/>
      <c r="IR271"/>
      <c r="IS271"/>
      <c r="IT271"/>
      <c r="IU271"/>
    </row>
    <row r="272" spans="1:255" ht="16.25" customHeight="1" thickBot="1">
      <c r="A272"/>
      <c r="B272" s="365"/>
      <c r="C272" s="366"/>
      <c r="D272" s="105"/>
      <c r="E272" s="325" t="s">
        <v>291</v>
      </c>
      <c r="F272" s="325"/>
      <c r="G272" s="325"/>
      <c r="H272" s="325"/>
      <c r="I272" s="131"/>
      <c r="J272" s="131"/>
      <c r="K272" s="131"/>
      <c r="L272" s="131"/>
      <c r="M272" s="131"/>
      <c r="N272" s="216" t="s">
        <v>7</v>
      </c>
      <c r="O272" s="332" t="s">
        <v>233</v>
      </c>
      <c r="P272" s="332"/>
      <c r="Q272" s="332"/>
      <c r="R272" s="357" t="s">
        <v>292</v>
      </c>
      <c r="S272" s="357"/>
      <c r="T272" s="357"/>
      <c r="U272" s="357"/>
      <c r="V272" s="357"/>
      <c r="W272" s="357"/>
      <c r="X272" s="357"/>
      <c r="Y272" s="357"/>
      <c r="Z272" s="333"/>
      <c r="AA272" s="333"/>
      <c r="AB272" s="112" t="s">
        <v>82</v>
      </c>
      <c r="AC272" s="348"/>
      <c r="AD272"/>
      <c r="AE272" s="1" t="str">
        <f>+I271</f>
        <v>□</v>
      </c>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c r="BQ272"/>
      <c r="BR272"/>
      <c r="BS272"/>
      <c r="BT272"/>
      <c r="BU272"/>
      <c r="BV272"/>
      <c r="BW272"/>
      <c r="BX272"/>
      <c r="BY272"/>
      <c r="BZ272"/>
      <c r="CA272"/>
      <c r="CB272"/>
      <c r="CC272"/>
      <c r="CD272"/>
      <c r="CE272"/>
      <c r="CF272"/>
      <c r="CG272"/>
      <c r="CH272"/>
      <c r="CI272"/>
      <c r="CJ272"/>
      <c r="CK272"/>
      <c r="CL272"/>
      <c r="CM272"/>
      <c r="CN272"/>
      <c r="CO272"/>
      <c r="CP272"/>
      <c r="CQ272"/>
      <c r="CR272"/>
      <c r="CS272"/>
      <c r="CT272"/>
      <c r="CU272"/>
      <c r="CV272"/>
      <c r="CW272"/>
      <c r="CX272"/>
      <c r="CY272"/>
      <c r="CZ272"/>
      <c r="DA272"/>
      <c r="DB272"/>
      <c r="DC272"/>
      <c r="DD272"/>
      <c r="DE272"/>
      <c r="DF272"/>
      <c r="DG272"/>
      <c r="DH272"/>
      <c r="DI272"/>
      <c r="DJ272"/>
      <c r="DK272"/>
      <c r="DL272"/>
      <c r="DM272"/>
      <c r="DN272"/>
      <c r="DO272"/>
      <c r="DP272"/>
      <c r="DQ272"/>
      <c r="DR272"/>
      <c r="DS272"/>
      <c r="DT272"/>
      <c r="DU272"/>
      <c r="DV272"/>
      <c r="DW272"/>
      <c r="DX272"/>
      <c r="DY272"/>
      <c r="DZ272"/>
      <c r="EA272"/>
      <c r="EB272"/>
      <c r="EC272"/>
      <c r="ED272"/>
      <c r="EE272"/>
      <c r="EF272"/>
      <c r="EG272"/>
      <c r="EH272"/>
      <c r="EI272"/>
      <c r="EJ272"/>
      <c r="EK272"/>
      <c r="EL272"/>
      <c r="EM272"/>
      <c r="EN272"/>
      <c r="EO272"/>
      <c r="EP272"/>
      <c r="EQ272"/>
      <c r="ER272"/>
      <c r="ES272"/>
      <c r="ET272"/>
      <c r="EU272"/>
      <c r="EV272"/>
      <c r="EW272"/>
      <c r="EX272"/>
      <c r="EY272"/>
      <c r="EZ272"/>
      <c r="FA272"/>
      <c r="FB272"/>
      <c r="FC272"/>
      <c r="FD272"/>
      <c r="FE272"/>
      <c r="FF272"/>
      <c r="FG272"/>
      <c r="FH272"/>
      <c r="FI272"/>
      <c r="FJ272"/>
      <c r="FK272"/>
      <c r="FL272"/>
      <c r="FM272"/>
      <c r="FN272"/>
      <c r="FO272"/>
      <c r="FP272"/>
      <c r="FQ272"/>
      <c r="FR272"/>
      <c r="FS272"/>
      <c r="FT272"/>
      <c r="FU272"/>
      <c r="FV272"/>
      <c r="FW272"/>
      <c r="FX272"/>
      <c r="FY272"/>
      <c r="FZ272"/>
      <c r="GA272"/>
      <c r="GB272"/>
      <c r="GC272"/>
      <c r="GD272"/>
      <c r="GE272"/>
      <c r="GF272"/>
      <c r="GG272"/>
      <c r="GH272"/>
      <c r="GI272"/>
      <c r="GJ272"/>
      <c r="GK272"/>
      <c r="GL272"/>
      <c r="GM272"/>
      <c r="GN272"/>
      <c r="GO272"/>
      <c r="GP272"/>
      <c r="GQ272"/>
      <c r="GR272"/>
      <c r="GS272"/>
      <c r="GT272"/>
      <c r="GU272"/>
      <c r="GV272"/>
      <c r="GW272"/>
      <c r="GX272"/>
      <c r="GY272"/>
      <c r="GZ272"/>
      <c r="HA272"/>
      <c r="HB272"/>
      <c r="HC272"/>
      <c r="HD272"/>
      <c r="HE272"/>
      <c r="HF272"/>
      <c r="HG272"/>
      <c r="HH272"/>
      <c r="HI272"/>
      <c r="HJ272"/>
      <c r="HK272"/>
      <c r="HL272"/>
      <c r="HM272"/>
      <c r="HN272"/>
      <c r="HO272"/>
      <c r="HP272"/>
      <c r="HQ272"/>
      <c r="HR272"/>
      <c r="HS272"/>
      <c r="HT272"/>
      <c r="HU272"/>
      <c r="HV272"/>
      <c r="HW272"/>
      <c r="HX272"/>
      <c r="HY272"/>
      <c r="HZ272"/>
      <c r="IA272"/>
      <c r="IB272"/>
      <c r="IC272"/>
      <c r="ID272"/>
      <c r="IE272"/>
      <c r="IF272"/>
      <c r="IG272"/>
      <c r="IH272"/>
      <c r="II272"/>
      <c r="IJ272"/>
      <c r="IK272"/>
      <c r="IL272"/>
      <c r="IM272"/>
      <c r="IN272"/>
      <c r="IO272"/>
      <c r="IP272"/>
      <c r="IQ272"/>
      <c r="IR272"/>
      <c r="IS272"/>
      <c r="IT272"/>
      <c r="IU272"/>
    </row>
    <row r="273" spans="1:255" ht="16.25" customHeight="1" thickBot="1">
      <c r="A273"/>
      <c r="B273" s="365"/>
      <c r="C273" s="366"/>
      <c r="D273" s="105"/>
      <c r="E273" s="325"/>
      <c r="F273" s="325"/>
      <c r="G273" s="325"/>
      <c r="H273" s="325"/>
      <c r="I273" s="100" t="s">
        <v>7</v>
      </c>
      <c r="J273" s="317" t="s">
        <v>130</v>
      </c>
      <c r="K273" s="317"/>
      <c r="L273" s="317"/>
      <c r="M273" s="317"/>
      <c r="N273" s="317"/>
      <c r="O273" s="317"/>
      <c r="P273" s="317"/>
      <c r="Q273" s="317"/>
      <c r="R273" s="93"/>
      <c r="S273" s="84"/>
      <c r="T273" s="84"/>
      <c r="U273" s="84"/>
      <c r="V273" s="84"/>
      <c r="W273" s="84"/>
      <c r="X273" s="84"/>
      <c r="Y273" s="84"/>
      <c r="Z273" s="84"/>
      <c r="AA273" s="84"/>
      <c r="AB273" s="84"/>
      <c r="AC273" s="348"/>
      <c r="AD273"/>
      <c r="AE273" s="22" t="str">
        <f>+N272</f>
        <v>□</v>
      </c>
      <c r="AF273"/>
      <c r="AG273"/>
      <c r="AH273" s="31" t="str">
        <f>IF(AE273&amp;AE274&amp;AE275="■□□","◎無し",IF(AE273&amp;AE274&amp;AE275="□■□","●適合",IF(AE273&amp;AE274&amp;AE275="□□■","◆未達",IF(AE273&amp;AE274&amp;AE275="□□□","■未答","▼矛盾"))))</f>
        <v>■未答</v>
      </c>
      <c r="AI273" s="88"/>
      <c r="AJ273" s="30" t="str">
        <f>IF(Z272=0,"■未答",IF(Z272&lt;1500,"◆未達","●範囲内"))</f>
        <v>■未答</v>
      </c>
      <c r="AK273"/>
      <c r="AL273" s="24" t="s">
        <v>75</v>
      </c>
      <c r="AM273" s="25" t="s">
        <v>76</v>
      </c>
      <c r="AN273" s="25" t="s">
        <v>77</v>
      </c>
      <c r="AO273" s="25" t="s">
        <v>78</v>
      </c>
      <c r="AP273" s="25" t="s">
        <v>79</v>
      </c>
      <c r="AQ273" s="26" t="s">
        <v>29</v>
      </c>
      <c r="AR273"/>
      <c r="AS273"/>
      <c r="AT273"/>
      <c r="AU273"/>
      <c r="AV273"/>
      <c r="AW273"/>
      <c r="AX273"/>
      <c r="AY273"/>
      <c r="AZ273"/>
      <c r="BA273"/>
      <c r="BB273"/>
      <c r="BC273"/>
      <c r="BD273"/>
      <c r="BE273"/>
      <c r="BF273"/>
      <c r="BG273"/>
      <c r="BH273"/>
      <c r="BI273"/>
      <c r="BJ273"/>
      <c r="BK273"/>
      <c r="BL273"/>
      <c r="BM273"/>
      <c r="BN273"/>
      <c r="BO273"/>
      <c r="BP273"/>
      <c r="BQ273"/>
      <c r="BR273"/>
      <c r="BS273"/>
      <c r="BT273"/>
      <c r="BU273"/>
      <c r="BV273"/>
      <c r="BW273"/>
      <c r="BX273"/>
      <c r="BY273"/>
      <c r="BZ273"/>
      <c r="CA273"/>
      <c r="CB273"/>
      <c r="CC273"/>
      <c r="CD273"/>
      <c r="CE273"/>
      <c r="CF273"/>
      <c r="CG273"/>
      <c r="CH273"/>
      <c r="CI273"/>
      <c r="CJ273"/>
      <c r="CK273"/>
      <c r="CL273"/>
      <c r="CM273"/>
      <c r="CN273"/>
      <c r="CO273"/>
      <c r="CP273"/>
      <c r="CQ273"/>
      <c r="CR273"/>
      <c r="CS273"/>
      <c r="CT273"/>
      <c r="CU273"/>
      <c r="CV273"/>
      <c r="CW273"/>
      <c r="CX273"/>
      <c r="CY273"/>
      <c r="CZ273"/>
      <c r="DA273"/>
      <c r="DB273"/>
      <c r="DC273"/>
      <c r="DD273"/>
      <c r="DE273"/>
      <c r="DF273"/>
      <c r="DG273"/>
      <c r="DH273"/>
      <c r="DI273"/>
      <c r="DJ273"/>
      <c r="DK273"/>
      <c r="DL273"/>
      <c r="DM273"/>
      <c r="DN273"/>
      <c r="DO273"/>
      <c r="DP273"/>
      <c r="DQ273"/>
      <c r="DR273"/>
      <c r="DS273"/>
      <c r="DT273"/>
      <c r="DU273"/>
      <c r="DV273"/>
      <c r="DW273"/>
      <c r="DX273"/>
      <c r="DY273"/>
      <c r="DZ273"/>
      <c r="EA273"/>
      <c r="EB273"/>
      <c r="EC273"/>
      <c r="ED273"/>
      <c r="EE273"/>
      <c r="EF273"/>
      <c r="EG273"/>
      <c r="EH273"/>
      <c r="EI273"/>
      <c r="EJ273"/>
      <c r="EK273"/>
      <c r="EL273"/>
      <c r="EM273"/>
      <c r="EN273"/>
      <c r="EO273"/>
      <c r="EP273"/>
      <c r="EQ273"/>
      <c r="ER273"/>
      <c r="ES273"/>
      <c r="ET273"/>
      <c r="EU273"/>
      <c r="EV273"/>
      <c r="EW273"/>
      <c r="EX273"/>
      <c r="EY273"/>
      <c r="EZ273"/>
      <c r="FA273"/>
      <c r="FB273"/>
      <c r="FC273"/>
      <c r="FD273"/>
      <c r="FE273"/>
      <c r="FF273"/>
      <c r="FG273"/>
      <c r="FH273"/>
      <c r="FI273"/>
      <c r="FJ273"/>
      <c r="FK273"/>
      <c r="FL273"/>
      <c r="FM273"/>
      <c r="FN273"/>
      <c r="FO273"/>
      <c r="FP273"/>
      <c r="FQ273"/>
      <c r="FR273"/>
      <c r="FS273"/>
      <c r="FT273"/>
      <c r="FU273"/>
      <c r="FV273"/>
      <c r="FW273"/>
      <c r="FX273"/>
      <c r="FY273"/>
      <c r="FZ273"/>
      <c r="GA273"/>
      <c r="GB273"/>
      <c r="GC273"/>
      <c r="GD273"/>
      <c r="GE273"/>
      <c r="GF273"/>
      <c r="GG273"/>
      <c r="GH273"/>
      <c r="GI273"/>
      <c r="GJ273"/>
      <c r="GK273"/>
      <c r="GL273"/>
      <c r="GM273"/>
      <c r="GN273"/>
      <c r="GO273"/>
      <c r="GP273"/>
      <c r="GQ273"/>
      <c r="GR273"/>
      <c r="GS273"/>
      <c r="GT273"/>
      <c r="GU273"/>
      <c r="GV273"/>
      <c r="GW273"/>
      <c r="GX273"/>
      <c r="GY273"/>
      <c r="GZ273"/>
      <c r="HA273"/>
      <c r="HB273"/>
      <c r="HC273"/>
      <c r="HD273"/>
      <c r="HE273"/>
      <c r="HF273"/>
      <c r="HG273"/>
      <c r="HH273"/>
      <c r="HI273"/>
      <c r="HJ273"/>
      <c r="HK273"/>
      <c r="HL273"/>
      <c r="HM273"/>
      <c r="HN273"/>
      <c r="HO273"/>
      <c r="HP273"/>
      <c r="HQ273"/>
      <c r="HR273"/>
      <c r="HS273"/>
      <c r="HT273"/>
      <c r="HU273"/>
      <c r="HV273"/>
      <c r="HW273"/>
      <c r="HX273"/>
      <c r="HY273"/>
      <c r="HZ273"/>
      <c r="IA273"/>
      <c r="IB273"/>
      <c r="IC273"/>
      <c r="ID273"/>
      <c r="IE273"/>
      <c r="IF273"/>
      <c r="IG273"/>
      <c r="IH273"/>
      <c r="II273"/>
      <c r="IJ273"/>
      <c r="IK273"/>
      <c r="IL273"/>
      <c r="IM273"/>
      <c r="IN273"/>
      <c r="IO273"/>
      <c r="IP273"/>
      <c r="IQ273"/>
      <c r="IR273"/>
      <c r="IS273"/>
      <c r="IT273"/>
      <c r="IU273"/>
    </row>
    <row r="274" spans="1:255" ht="16.25" customHeight="1" thickBot="1">
      <c r="A274"/>
      <c r="B274" s="365"/>
      <c r="C274" s="366"/>
      <c r="D274" s="118"/>
      <c r="E274" s="325"/>
      <c r="F274" s="325"/>
      <c r="G274" s="325"/>
      <c r="H274" s="325"/>
      <c r="I274" s="102" t="s">
        <v>7</v>
      </c>
      <c r="J274" s="342" t="s">
        <v>132</v>
      </c>
      <c r="K274" s="342"/>
      <c r="L274" s="342"/>
      <c r="M274" s="342"/>
      <c r="N274" s="342"/>
      <c r="O274" s="342"/>
      <c r="P274" s="342"/>
      <c r="Q274" s="342"/>
      <c r="R274" s="121"/>
      <c r="S274" s="104"/>
      <c r="T274" s="104"/>
      <c r="U274" s="104"/>
      <c r="V274" s="104"/>
      <c r="W274" s="104"/>
      <c r="X274" s="104"/>
      <c r="Y274" s="104"/>
      <c r="Z274" s="104"/>
      <c r="AA274" s="104"/>
      <c r="AB274" s="104"/>
      <c r="AC274" s="348"/>
      <c r="AD274"/>
      <c r="AE274" s="1" t="str">
        <f>+I273</f>
        <v>□</v>
      </c>
      <c r="AF274"/>
      <c r="AG274"/>
      <c r="AH274"/>
      <c r="AI274"/>
      <c r="AJ274"/>
      <c r="AK274"/>
      <c r="AL274" s="24"/>
      <c r="AM274" s="30" t="s">
        <v>2</v>
      </c>
      <c r="AN274" s="30" t="s">
        <v>3</v>
      </c>
      <c r="AO274" s="30" t="s">
        <v>4</v>
      </c>
      <c r="AP274" s="31" t="s">
        <v>30</v>
      </c>
      <c r="AQ274" s="31" t="s">
        <v>5</v>
      </c>
      <c r="AR274"/>
      <c r="AS274"/>
      <c r="AT274"/>
      <c r="AU274"/>
      <c r="AV274"/>
      <c r="AW274"/>
      <c r="AX274"/>
      <c r="AY274"/>
      <c r="AZ274"/>
      <c r="BA274"/>
      <c r="BB274"/>
      <c r="BC274"/>
      <c r="BD274"/>
      <c r="BE274"/>
      <c r="BF274"/>
      <c r="BG274"/>
      <c r="BH274"/>
      <c r="BI274"/>
      <c r="BJ274"/>
      <c r="BK274"/>
      <c r="BL274"/>
      <c r="BM274"/>
      <c r="BN274"/>
      <c r="BO274"/>
      <c r="BP274"/>
      <c r="BQ274"/>
      <c r="BR274"/>
      <c r="BS274"/>
      <c r="BT274"/>
      <c r="BU274"/>
      <c r="BV274"/>
      <c r="BW274"/>
      <c r="BX274"/>
      <c r="BY274"/>
      <c r="BZ274"/>
      <c r="CA274"/>
      <c r="CB274"/>
      <c r="CC274"/>
      <c r="CD274"/>
      <c r="CE274"/>
      <c r="CF274"/>
      <c r="CG274"/>
      <c r="CH274"/>
      <c r="CI274"/>
      <c r="CJ274"/>
      <c r="CK274"/>
      <c r="CL274"/>
      <c r="CM274"/>
      <c r="CN274"/>
      <c r="CO274"/>
      <c r="CP274"/>
      <c r="CQ274"/>
      <c r="CR274"/>
      <c r="CS274"/>
      <c r="CT274"/>
      <c r="CU274"/>
      <c r="CV274"/>
      <c r="CW274"/>
      <c r="CX274"/>
      <c r="CY274"/>
      <c r="CZ274"/>
      <c r="DA274"/>
      <c r="DB274"/>
      <c r="DC274"/>
      <c r="DD274"/>
      <c r="DE274"/>
      <c r="DF274"/>
      <c r="DG274"/>
      <c r="DH274"/>
      <c r="DI274"/>
      <c r="DJ274"/>
      <c r="DK274"/>
      <c r="DL274"/>
      <c r="DM274"/>
      <c r="DN274"/>
      <c r="DO274"/>
      <c r="DP274"/>
      <c r="DQ274"/>
      <c r="DR274"/>
      <c r="DS274"/>
      <c r="DT274"/>
      <c r="DU274"/>
      <c r="DV274"/>
      <c r="DW274"/>
      <c r="DX274"/>
      <c r="DY274"/>
      <c r="DZ274"/>
      <c r="EA274"/>
      <c r="EB274"/>
      <c r="EC274"/>
      <c r="ED274"/>
      <c r="EE274"/>
      <c r="EF274"/>
      <c r="EG274"/>
      <c r="EH274"/>
      <c r="EI274"/>
      <c r="EJ274"/>
      <c r="EK274"/>
      <c r="EL274"/>
      <c r="EM274"/>
      <c r="EN274"/>
      <c r="EO274"/>
      <c r="EP274"/>
      <c r="EQ274"/>
      <c r="ER274"/>
      <c r="ES274"/>
      <c r="ET274"/>
      <c r="EU274"/>
      <c r="EV274"/>
      <c r="EW274"/>
      <c r="EX274"/>
      <c r="EY274"/>
      <c r="EZ274"/>
      <c r="FA274"/>
      <c r="FB274"/>
      <c r="FC274"/>
      <c r="FD274"/>
      <c r="FE274"/>
      <c r="FF274"/>
      <c r="FG274"/>
      <c r="FH274"/>
      <c r="FI274"/>
      <c r="FJ274"/>
      <c r="FK274"/>
      <c r="FL274"/>
      <c r="FM274"/>
      <c r="FN274"/>
      <c r="FO274"/>
      <c r="FP274"/>
      <c r="FQ274"/>
      <c r="FR274"/>
      <c r="FS274"/>
      <c r="FT274"/>
      <c r="FU274"/>
      <c r="FV274"/>
      <c r="FW274"/>
      <c r="FX274"/>
      <c r="FY274"/>
      <c r="FZ274"/>
      <c r="GA274"/>
      <c r="GB274"/>
      <c r="GC274"/>
      <c r="GD274"/>
      <c r="GE274"/>
      <c r="GF274"/>
      <c r="GG274"/>
      <c r="GH274"/>
      <c r="GI274"/>
      <c r="GJ274"/>
      <c r="GK274"/>
      <c r="GL274"/>
      <c r="GM274"/>
      <c r="GN274"/>
      <c r="GO274"/>
      <c r="GP274"/>
      <c r="GQ274"/>
      <c r="GR274"/>
      <c r="GS274"/>
      <c r="GT274"/>
      <c r="GU274"/>
      <c r="GV274"/>
      <c r="GW274"/>
      <c r="GX274"/>
      <c r="GY274"/>
      <c r="GZ274"/>
      <c r="HA274"/>
      <c r="HB274"/>
      <c r="HC274"/>
      <c r="HD274"/>
      <c r="HE274"/>
      <c r="HF274"/>
      <c r="HG274"/>
      <c r="HH274"/>
      <c r="HI274"/>
      <c r="HJ274"/>
      <c r="HK274"/>
      <c r="HL274"/>
      <c r="HM274"/>
      <c r="HN274"/>
      <c r="HO274"/>
      <c r="HP274"/>
      <c r="HQ274"/>
      <c r="HR274"/>
      <c r="HS274"/>
      <c r="HT274"/>
      <c r="HU274"/>
      <c r="HV274"/>
      <c r="HW274"/>
      <c r="HX274"/>
      <c r="HY274"/>
      <c r="HZ274"/>
      <c r="IA274"/>
      <c r="IB274"/>
      <c r="IC274"/>
      <c r="ID274"/>
      <c r="IE274"/>
      <c r="IF274"/>
      <c r="IG274"/>
      <c r="IH274"/>
      <c r="II274"/>
      <c r="IJ274"/>
      <c r="IK274"/>
      <c r="IL274"/>
      <c r="IM274"/>
      <c r="IN274"/>
      <c r="IO274"/>
      <c r="IP274"/>
      <c r="IQ274"/>
      <c r="IR274"/>
      <c r="IS274"/>
      <c r="IT274"/>
      <c r="IU274"/>
    </row>
    <row r="275" spans="1:255" ht="16.25" customHeight="1" thickBot="1">
      <c r="A275"/>
      <c r="B275" s="365"/>
      <c r="C275" s="366"/>
      <c r="D275" s="325" t="s">
        <v>293</v>
      </c>
      <c r="E275" s="325"/>
      <c r="F275" s="325"/>
      <c r="G275" s="325"/>
      <c r="H275" s="325"/>
      <c r="I275" s="215"/>
      <c r="J275" s="189"/>
      <c r="K275" s="189"/>
      <c r="L275" s="215"/>
      <c r="M275" s="189"/>
      <c r="N275" s="216" t="s">
        <v>7</v>
      </c>
      <c r="O275" s="332" t="s">
        <v>233</v>
      </c>
      <c r="P275" s="332"/>
      <c r="Q275" s="332"/>
      <c r="R275" s="123"/>
      <c r="S275" s="112"/>
      <c r="T275" s="112"/>
      <c r="U275" s="112"/>
      <c r="V275" s="112"/>
      <c r="W275" s="112"/>
      <c r="X275" s="112"/>
      <c r="Y275" s="112"/>
      <c r="Z275" s="112"/>
      <c r="AA275" s="112"/>
      <c r="AB275" s="112"/>
      <c r="AC275" s="348"/>
      <c r="AD275"/>
      <c r="AE275" s="1" t="str">
        <f>+I274</f>
        <v>□</v>
      </c>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c r="BQ275"/>
      <c r="BR275"/>
      <c r="BS275"/>
      <c r="BT275"/>
      <c r="BU275"/>
      <c r="BV275"/>
      <c r="BW275"/>
      <c r="BX275"/>
      <c r="BY275"/>
      <c r="BZ275"/>
      <c r="CA275"/>
      <c r="CB275"/>
      <c r="CC275"/>
      <c r="CD275"/>
      <c r="CE275"/>
      <c r="CF275"/>
      <c r="CG275"/>
      <c r="CH275"/>
      <c r="CI275"/>
      <c r="CJ275"/>
      <c r="CK275"/>
      <c r="CL275"/>
      <c r="CM275"/>
      <c r="CN275"/>
      <c r="CO275"/>
      <c r="CP275"/>
      <c r="CQ275"/>
      <c r="CR275"/>
      <c r="CS275"/>
      <c r="CT275"/>
      <c r="CU275"/>
      <c r="CV275"/>
      <c r="CW275"/>
      <c r="CX275"/>
      <c r="CY275"/>
      <c r="CZ275"/>
      <c r="DA275"/>
      <c r="DB275"/>
      <c r="DC275"/>
      <c r="DD275"/>
      <c r="DE275"/>
      <c r="DF275"/>
      <c r="DG275"/>
      <c r="DH275"/>
      <c r="DI275"/>
      <c r="DJ275"/>
      <c r="DK275"/>
      <c r="DL275"/>
      <c r="DM275"/>
      <c r="DN275"/>
      <c r="DO275"/>
      <c r="DP275"/>
      <c r="DQ275"/>
      <c r="DR275"/>
      <c r="DS275"/>
      <c r="DT275"/>
      <c r="DU275"/>
      <c r="DV275"/>
      <c r="DW275"/>
      <c r="DX275"/>
      <c r="DY275"/>
      <c r="DZ275"/>
      <c r="EA275"/>
      <c r="EB275"/>
      <c r="EC275"/>
      <c r="ED275"/>
      <c r="EE275"/>
      <c r="EF275"/>
      <c r="EG275"/>
      <c r="EH275"/>
      <c r="EI275"/>
      <c r="EJ275"/>
      <c r="EK275"/>
      <c r="EL275"/>
      <c r="EM275"/>
      <c r="EN275"/>
      <c r="EO275"/>
      <c r="EP275"/>
      <c r="EQ275"/>
      <c r="ER275"/>
      <c r="ES275"/>
      <c r="ET275"/>
      <c r="EU275"/>
      <c r="EV275"/>
      <c r="EW275"/>
      <c r="EX275"/>
      <c r="EY275"/>
      <c r="EZ275"/>
      <c r="FA275"/>
      <c r="FB275"/>
      <c r="FC275"/>
      <c r="FD275"/>
      <c r="FE275"/>
      <c r="FF275"/>
      <c r="FG275"/>
      <c r="FH275"/>
      <c r="FI275"/>
      <c r="FJ275"/>
      <c r="FK275"/>
      <c r="FL275"/>
      <c r="FM275"/>
      <c r="FN275"/>
      <c r="FO275"/>
      <c r="FP275"/>
      <c r="FQ275"/>
      <c r="FR275"/>
      <c r="FS275"/>
      <c r="FT275"/>
      <c r="FU275"/>
      <c r="FV275"/>
      <c r="FW275"/>
      <c r="FX275"/>
      <c r="FY275"/>
      <c r="FZ275"/>
      <c r="GA275"/>
      <c r="GB275"/>
      <c r="GC275"/>
      <c r="GD275"/>
      <c r="GE275"/>
      <c r="GF275"/>
      <c r="GG275"/>
      <c r="GH275"/>
      <c r="GI275"/>
      <c r="GJ275"/>
      <c r="GK275"/>
      <c r="GL275"/>
      <c r="GM275"/>
      <c r="GN275"/>
      <c r="GO275"/>
      <c r="GP275"/>
      <c r="GQ275"/>
      <c r="GR275"/>
      <c r="GS275"/>
      <c r="GT275"/>
      <c r="GU275"/>
      <c r="GV275"/>
      <c r="GW275"/>
      <c r="GX275"/>
      <c r="GY275"/>
      <c r="GZ275"/>
      <c r="HA275"/>
      <c r="HB275"/>
      <c r="HC275"/>
      <c r="HD275"/>
      <c r="HE275"/>
      <c r="HF275"/>
      <c r="HG275"/>
      <c r="HH275"/>
      <c r="HI275"/>
      <c r="HJ275"/>
      <c r="HK275"/>
      <c r="HL275"/>
      <c r="HM275"/>
      <c r="HN275"/>
      <c r="HO275"/>
      <c r="HP275"/>
      <c r="HQ275"/>
      <c r="HR275"/>
      <c r="HS275"/>
      <c r="HT275"/>
      <c r="HU275"/>
      <c r="HV275"/>
      <c r="HW275"/>
      <c r="HX275"/>
      <c r="HY275"/>
      <c r="HZ275"/>
      <c r="IA275"/>
      <c r="IB275"/>
      <c r="IC275"/>
      <c r="ID275"/>
      <c r="IE275"/>
      <c r="IF275"/>
      <c r="IG275"/>
      <c r="IH275"/>
      <c r="II275"/>
      <c r="IJ275"/>
      <c r="IK275"/>
      <c r="IL275"/>
      <c r="IM275"/>
      <c r="IN275"/>
      <c r="IO275"/>
      <c r="IP275"/>
      <c r="IQ275"/>
      <c r="IR275"/>
      <c r="IS275"/>
      <c r="IT275"/>
      <c r="IU275"/>
    </row>
    <row r="276" spans="1:255" ht="16.25" customHeight="1" thickBot="1">
      <c r="A276"/>
      <c r="B276" s="365"/>
      <c r="C276" s="366"/>
      <c r="D276" s="325"/>
      <c r="E276" s="325"/>
      <c r="F276" s="325"/>
      <c r="G276" s="325"/>
      <c r="H276" s="325"/>
      <c r="I276" s="181" t="s">
        <v>7</v>
      </c>
      <c r="J276" s="349" t="s">
        <v>234</v>
      </c>
      <c r="K276" s="349"/>
      <c r="L276" s="349"/>
      <c r="M276" s="349"/>
      <c r="N276" s="349"/>
      <c r="O276" s="349"/>
      <c r="P276" s="349"/>
      <c r="Q276" s="349"/>
      <c r="R276" s="93"/>
      <c r="S276" s="84"/>
      <c r="T276" s="84"/>
      <c r="U276" s="84"/>
      <c r="V276" s="84"/>
      <c r="W276" s="84"/>
      <c r="X276" s="84"/>
      <c r="Y276" s="84"/>
      <c r="Z276" s="84"/>
      <c r="AA276" s="84"/>
      <c r="AB276" s="84"/>
      <c r="AC276" s="348"/>
      <c r="AD276"/>
      <c r="AE276" s="22" t="str">
        <f>+N275</f>
        <v>□</v>
      </c>
      <c r="AF276"/>
      <c r="AG276"/>
      <c r="AH276" s="31" t="str">
        <f>IF(AE276&amp;AE277&amp;AE278="■□□","◎無し",IF(AE276&amp;AE277&amp;AE278="□■□","●適合",IF(AE276&amp;AE277&amp;AE278="□□■","◆未達",IF(AE276&amp;AE277&amp;AE278="□□□","■未答","▼矛盾"))))</f>
        <v>■未答</v>
      </c>
      <c r="AI276" s="88"/>
      <c r="AJ276"/>
      <c r="AK276"/>
      <c r="AL276" s="24" t="s">
        <v>75</v>
      </c>
      <c r="AM276" s="25" t="s">
        <v>76</v>
      </c>
      <c r="AN276" s="25" t="s">
        <v>77</v>
      </c>
      <c r="AO276" s="25" t="s">
        <v>78</v>
      </c>
      <c r="AP276" s="25" t="s">
        <v>79</v>
      </c>
      <c r="AQ276" s="26" t="s">
        <v>29</v>
      </c>
      <c r="AR276"/>
      <c r="AS276"/>
      <c r="AT276"/>
      <c r="AU276"/>
      <c r="AV276"/>
      <c r="AW276"/>
      <c r="AX276"/>
      <c r="AY276"/>
      <c r="AZ276"/>
      <c r="BA276"/>
      <c r="BB276"/>
      <c r="BC276"/>
      <c r="BD276"/>
      <c r="BE276"/>
      <c r="BF276"/>
      <c r="BG276"/>
      <c r="BH276"/>
      <c r="BI276"/>
      <c r="BJ276"/>
      <c r="BK276"/>
      <c r="BL276"/>
      <c r="BM276"/>
      <c r="BN276"/>
      <c r="BO276"/>
      <c r="BP276"/>
      <c r="BQ276"/>
      <c r="BR276"/>
      <c r="BS276"/>
      <c r="BT276"/>
      <c r="BU276"/>
      <c r="BV276"/>
      <c r="BW276"/>
      <c r="BX276"/>
      <c r="BY276"/>
      <c r="BZ276"/>
      <c r="CA276"/>
      <c r="CB276"/>
      <c r="CC276"/>
      <c r="CD276"/>
      <c r="CE276"/>
      <c r="CF276"/>
      <c r="CG276"/>
      <c r="CH276"/>
      <c r="CI276"/>
      <c r="CJ276"/>
      <c r="CK276"/>
      <c r="CL276"/>
      <c r="CM276"/>
      <c r="CN276"/>
      <c r="CO276"/>
      <c r="CP276"/>
      <c r="CQ276"/>
      <c r="CR276"/>
      <c r="CS276"/>
      <c r="CT276"/>
      <c r="CU276"/>
      <c r="CV276"/>
      <c r="CW276"/>
      <c r="CX276"/>
      <c r="CY276"/>
      <c r="CZ276"/>
      <c r="DA276"/>
      <c r="DB276"/>
      <c r="DC276"/>
      <c r="DD276"/>
      <c r="DE276"/>
      <c r="DF276"/>
      <c r="DG276"/>
      <c r="DH276"/>
      <c r="DI276"/>
      <c r="DJ276"/>
      <c r="DK276"/>
      <c r="DL276"/>
      <c r="DM276"/>
      <c r="DN276"/>
      <c r="DO276"/>
      <c r="DP276"/>
      <c r="DQ276"/>
      <c r="DR276"/>
      <c r="DS276"/>
      <c r="DT276"/>
      <c r="DU276"/>
      <c r="DV276"/>
      <c r="DW276"/>
      <c r="DX276"/>
      <c r="DY276"/>
      <c r="DZ276"/>
      <c r="EA276"/>
      <c r="EB276"/>
      <c r="EC276"/>
      <c r="ED276"/>
      <c r="EE276"/>
      <c r="EF276"/>
      <c r="EG276"/>
      <c r="EH276"/>
      <c r="EI276"/>
      <c r="EJ276"/>
      <c r="EK276"/>
      <c r="EL276"/>
      <c r="EM276"/>
      <c r="EN276"/>
      <c r="EO276"/>
      <c r="EP276"/>
      <c r="EQ276"/>
      <c r="ER276"/>
      <c r="ES276"/>
      <c r="ET276"/>
      <c r="EU276"/>
      <c r="EV276"/>
      <c r="EW276"/>
      <c r="EX276"/>
      <c r="EY276"/>
      <c r="EZ276"/>
      <c r="FA276"/>
      <c r="FB276"/>
      <c r="FC276"/>
      <c r="FD276"/>
      <c r="FE276"/>
      <c r="FF276"/>
      <c r="FG276"/>
      <c r="FH276"/>
      <c r="FI276"/>
      <c r="FJ276"/>
      <c r="FK276"/>
      <c r="FL276"/>
      <c r="FM276"/>
      <c r="FN276"/>
      <c r="FO276"/>
      <c r="FP276"/>
      <c r="FQ276"/>
      <c r="FR276"/>
      <c r="FS276"/>
      <c r="FT276"/>
      <c r="FU276"/>
      <c r="FV276"/>
      <c r="FW276"/>
      <c r="FX276"/>
      <c r="FY276"/>
      <c r="FZ276"/>
      <c r="GA276"/>
      <c r="GB276"/>
      <c r="GC276"/>
      <c r="GD276"/>
      <c r="GE276"/>
      <c r="GF276"/>
      <c r="GG276"/>
      <c r="GH276"/>
      <c r="GI276"/>
      <c r="GJ276"/>
      <c r="GK276"/>
      <c r="GL276"/>
      <c r="GM276"/>
      <c r="GN276"/>
      <c r="GO276"/>
      <c r="GP276"/>
      <c r="GQ276"/>
      <c r="GR276"/>
      <c r="GS276"/>
      <c r="GT276"/>
      <c r="GU276"/>
      <c r="GV276"/>
      <c r="GW276"/>
      <c r="GX276"/>
      <c r="GY276"/>
      <c r="GZ276"/>
      <c r="HA276"/>
      <c r="HB276"/>
      <c r="HC276"/>
      <c r="HD276"/>
      <c r="HE276"/>
      <c r="HF276"/>
      <c r="HG276"/>
      <c r="HH276"/>
      <c r="HI276"/>
      <c r="HJ276"/>
      <c r="HK276"/>
      <c r="HL276"/>
      <c r="HM276"/>
      <c r="HN276"/>
      <c r="HO276"/>
      <c r="HP276"/>
      <c r="HQ276"/>
      <c r="HR276"/>
      <c r="HS276"/>
      <c r="HT276"/>
      <c r="HU276"/>
      <c r="HV276"/>
      <c r="HW276"/>
      <c r="HX276"/>
      <c r="HY276"/>
      <c r="HZ276"/>
      <c r="IA276"/>
      <c r="IB276"/>
      <c r="IC276"/>
      <c r="ID276"/>
      <c r="IE276"/>
      <c r="IF276"/>
      <c r="IG276"/>
      <c r="IH276"/>
      <c r="II276"/>
      <c r="IJ276"/>
      <c r="IK276"/>
      <c r="IL276"/>
      <c r="IM276"/>
      <c r="IN276"/>
      <c r="IO276"/>
      <c r="IP276"/>
      <c r="IQ276"/>
      <c r="IR276"/>
      <c r="IS276"/>
      <c r="IT276"/>
      <c r="IU276"/>
    </row>
    <row r="277" spans="1:255" ht="16.25" customHeight="1">
      <c r="A277"/>
      <c r="B277" s="365"/>
      <c r="C277" s="366"/>
      <c r="D277" s="325"/>
      <c r="E277" s="325"/>
      <c r="F277" s="325"/>
      <c r="G277" s="325"/>
      <c r="H277" s="325"/>
      <c r="I277" s="182" t="s">
        <v>7</v>
      </c>
      <c r="J277" s="350" t="s">
        <v>235</v>
      </c>
      <c r="K277" s="350"/>
      <c r="L277" s="350"/>
      <c r="M277" s="350"/>
      <c r="N277" s="350"/>
      <c r="O277" s="350"/>
      <c r="P277" s="350"/>
      <c r="Q277" s="350"/>
      <c r="R277" s="121"/>
      <c r="S277" s="104"/>
      <c r="T277" s="104"/>
      <c r="U277" s="104"/>
      <c r="V277" s="104"/>
      <c r="W277" s="104"/>
      <c r="X277" s="104"/>
      <c r="Y277" s="104"/>
      <c r="Z277" s="104"/>
      <c r="AA277" s="104"/>
      <c r="AB277" s="104"/>
      <c r="AC277" s="348"/>
      <c r="AD277"/>
      <c r="AE277" s="1" t="str">
        <f>+I276</f>
        <v>□</v>
      </c>
      <c r="AF277"/>
      <c r="AG277"/>
      <c r="AH277"/>
      <c r="AI277"/>
      <c r="AJ277"/>
      <c r="AK277"/>
      <c r="AL277" s="24"/>
      <c r="AM277" s="30" t="s">
        <v>2</v>
      </c>
      <c r="AN277" s="30" t="s">
        <v>3</v>
      </c>
      <c r="AO277" s="30" t="s">
        <v>4</v>
      </c>
      <c r="AP277" s="31" t="s">
        <v>30</v>
      </c>
      <c r="AQ277" s="31" t="s">
        <v>5</v>
      </c>
      <c r="AR277"/>
      <c r="AS277"/>
      <c r="AT277"/>
      <c r="AU277"/>
      <c r="AV277"/>
      <c r="AW277"/>
      <c r="AX277"/>
      <c r="AY277"/>
      <c r="AZ277"/>
      <c r="BA277"/>
      <c r="BB277"/>
      <c r="BC277"/>
      <c r="BD277"/>
      <c r="BE277"/>
      <c r="BF277"/>
      <c r="BG277"/>
      <c r="BH277"/>
      <c r="BI277"/>
      <c r="BJ277"/>
      <c r="BK277"/>
      <c r="BL277"/>
      <c r="BM277"/>
      <c r="BN277"/>
      <c r="BO277"/>
      <c r="BP277"/>
      <c r="BQ277"/>
      <c r="BR277"/>
      <c r="BS277"/>
      <c r="BT277"/>
      <c r="BU277"/>
      <c r="BV277"/>
      <c r="BW277"/>
      <c r="BX277"/>
      <c r="BY277"/>
      <c r="BZ277"/>
      <c r="CA277"/>
      <c r="CB277"/>
      <c r="CC277"/>
      <c r="CD277"/>
      <c r="CE277"/>
      <c r="CF277"/>
      <c r="CG277"/>
      <c r="CH277"/>
      <c r="CI277"/>
      <c r="CJ277"/>
      <c r="CK277"/>
      <c r="CL277"/>
      <c r="CM277"/>
      <c r="CN277"/>
      <c r="CO277"/>
      <c r="CP277"/>
      <c r="CQ277"/>
      <c r="CR277"/>
      <c r="CS277"/>
      <c r="CT277"/>
      <c r="CU277"/>
      <c r="CV277"/>
      <c r="CW277"/>
      <c r="CX277"/>
      <c r="CY277"/>
      <c r="CZ277"/>
      <c r="DA277"/>
      <c r="DB277"/>
      <c r="DC277"/>
      <c r="DD277"/>
      <c r="DE277"/>
      <c r="DF277"/>
      <c r="DG277"/>
      <c r="DH277"/>
      <c r="DI277"/>
      <c r="DJ277"/>
      <c r="DK277"/>
      <c r="DL277"/>
      <c r="DM277"/>
      <c r="DN277"/>
      <c r="DO277"/>
      <c r="DP277"/>
      <c r="DQ277"/>
      <c r="DR277"/>
      <c r="DS277"/>
      <c r="DT277"/>
      <c r="DU277"/>
      <c r="DV277"/>
      <c r="DW277"/>
      <c r="DX277"/>
      <c r="DY277"/>
      <c r="DZ277"/>
      <c r="EA277"/>
      <c r="EB277"/>
      <c r="EC277"/>
      <c r="ED277"/>
      <c r="EE277"/>
      <c r="EF277"/>
      <c r="EG277"/>
      <c r="EH277"/>
      <c r="EI277"/>
      <c r="EJ277"/>
      <c r="EK277"/>
      <c r="EL277"/>
      <c r="EM277"/>
      <c r="EN277"/>
      <c r="EO277"/>
      <c r="EP277"/>
      <c r="EQ277"/>
      <c r="ER277"/>
      <c r="ES277"/>
      <c r="ET277"/>
      <c r="EU277"/>
      <c r="EV277"/>
      <c r="EW277"/>
      <c r="EX277"/>
      <c r="EY277"/>
      <c r="EZ277"/>
      <c r="FA277"/>
      <c r="FB277"/>
      <c r="FC277"/>
      <c r="FD277"/>
      <c r="FE277"/>
      <c r="FF277"/>
      <c r="FG277"/>
      <c r="FH277"/>
      <c r="FI277"/>
      <c r="FJ277"/>
      <c r="FK277"/>
      <c r="FL277"/>
      <c r="FM277"/>
      <c r="FN277"/>
      <c r="FO277"/>
      <c r="FP277"/>
      <c r="FQ277"/>
      <c r="FR277"/>
      <c r="FS277"/>
      <c r="FT277"/>
      <c r="FU277"/>
      <c r="FV277"/>
      <c r="FW277"/>
      <c r="FX277"/>
      <c r="FY277"/>
      <c r="FZ277"/>
      <c r="GA277"/>
      <c r="GB277"/>
      <c r="GC277"/>
      <c r="GD277"/>
      <c r="GE277"/>
      <c r="GF277"/>
      <c r="GG277"/>
      <c r="GH277"/>
      <c r="GI277"/>
      <c r="GJ277"/>
      <c r="GK277"/>
      <c r="GL277"/>
      <c r="GM277"/>
      <c r="GN277"/>
      <c r="GO277"/>
      <c r="GP277"/>
      <c r="GQ277"/>
      <c r="GR277"/>
      <c r="GS277"/>
      <c r="GT277"/>
      <c r="GU277"/>
      <c r="GV277"/>
      <c r="GW277"/>
      <c r="GX277"/>
      <c r="GY277"/>
      <c r="GZ277"/>
      <c r="HA277"/>
      <c r="HB277"/>
      <c r="HC277"/>
      <c r="HD277"/>
      <c r="HE277"/>
      <c r="HF277"/>
      <c r="HG277"/>
      <c r="HH277"/>
      <c r="HI277"/>
      <c r="HJ277"/>
      <c r="HK277"/>
      <c r="HL277"/>
      <c r="HM277"/>
      <c r="HN277"/>
      <c r="HO277"/>
      <c r="HP277"/>
      <c r="HQ277"/>
      <c r="HR277"/>
      <c r="HS277"/>
      <c r="HT277"/>
      <c r="HU277"/>
      <c r="HV277"/>
      <c r="HW277"/>
      <c r="HX277"/>
      <c r="HY277"/>
      <c r="HZ277"/>
      <c r="IA277"/>
      <c r="IB277"/>
      <c r="IC277"/>
      <c r="ID277"/>
      <c r="IE277"/>
      <c r="IF277"/>
      <c r="IG277"/>
      <c r="IH277"/>
      <c r="II277"/>
      <c r="IJ277"/>
      <c r="IK277"/>
      <c r="IL277"/>
      <c r="IM277"/>
      <c r="IN277"/>
      <c r="IO277"/>
      <c r="IP277"/>
      <c r="IQ277"/>
      <c r="IR277"/>
      <c r="IS277"/>
      <c r="IT277"/>
      <c r="IU277"/>
    </row>
    <row r="278" spans="1:255" ht="20.149999999999999" customHeight="1" thickBot="1">
      <c r="A278"/>
      <c r="B278" s="351" t="s">
        <v>294</v>
      </c>
      <c r="C278" s="352"/>
      <c r="D278" s="331" t="s">
        <v>295</v>
      </c>
      <c r="E278" s="331"/>
      <c r="F278" s="331"/>
      <c r="G278" s="331"/>
      <c r="H278" s="331"/>
      <c r="I278" s="215"/>
      <c r="J278" s="189"/>
      <c r="K278" s="189"/>
      <c r="L278" s="215"/>
      <c r="M278" s="189"/>
      <c r="N278" s="216" t="s">
        <v>7</v>
      </c>
      <c r="O278" s="332" t="s">
        <v>296</v>
      </c>
      <c r="P278" s="332"/>
      <c r="Q278" s="332"/>
      <c r="R278" s="217" t="s">
        <v>7</v>
      </c>
      <c r="S278" s="355" t="s">
        <v>297</v>
      </c>
      <c r="T278" s="355"/>
      <c r="U278" s="355"/>
      <c r="V278" s="355"/>
      <c r="W278" s="355"/>
      <c r="X278" s="355"/>
      <c r="Y278" s="355"/>
      <c r="Z278" s="355"/>
      <c r="AA278" s="355"/>
      <c r="AB278" s="355"/>
      <c r="AC278" s="356"/>
      <c r="AD278"/>
      <c r="AE278" s="1" t="str">
        <f>+I277</f>
        <v>□</v>
      </c>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c r="BQ278"/>
      <c r="BR278"/>
      <c r="BS278"/>
      <c r="BT278"/>
      <c r="BU278"/>
      <c r="BV278"/>
      <c r="BW278"/>
      <c r="BX278"/>
      <c r="BY278"/>
      <c r="BZ278"/>
      <c r="CA278"/>
      <c r="CB278"/>
      <c r="CC278"/>
      <c r="CD278"/>
      <c r="CE278"/>
      <c r="CF278"/>
      <c r="CG278"/>
      <c r="CH278"/>
      <c r="CI278"/>
      <c r="CJ278"/>
      <c r="CK278"/>
      <c r="CL278"/>
      <c r="CM278"/>
      <c r="CN278"/>
      <c r="CO278"/>
      <c r="CP278"/>
      <c r="CQ278"/>
      <c r="CR278"/>
      <c r="CS278"/>
      <c r="CT278"/>
      <c r="CU278"/>
      <c r="CV278"/>
      <c r="CW278"/>
      <c r="CX278"/>
      <c r="CY278"/>
      <c r="CZ278"/>
      <c r="DA278"/>
      <c r="DB278"/>
      <c r="DC278"/>
      <c r="DD278"/>
      <c r="DE278"/>
      <c r="DF278"/>
      <c r="DG278"/>
      <c r="DH278"/>
      <c r="DI278"/>
      <c r="DJ278"/>
      <c r="DK278"/>
      <c r="DL278"/>
      <c r="DM278"/>
      <c r="DN278"/>
      <c r="DO278"/>
      <c r="DP278"/>
      <c r="DQ278"/>
      <c r="DR278"/>
      <c r="DS278"/>
      <c r="DT278"/>
      <c r="DU278"/>
      <c r="DV278"/>
      <c r="DW278"/>
      <c r="DX278"/>
      <c r="DY278"/>
      <c r="DZ278"/>
      <c r="EA278"/>
      <c r="EB278"/>
      <c r="EC278"/>
      <c r="ED278"/>
      <c r="EE278"/>
      <c r="EF278"/>
      <c r="EG278"/>
      <c r="EH278"/>
      <c r="EI278"/>
      <c r="EJ278"/>
      <c r="EK278"/>
      <c r="EL278"/>
      <c r="EM278"/>
      <c r="EN278"/>
      <c r="EO278"/>
      <c r="EP278"/>
      <c r="EQ278"/>
      <c r="ER278"/>
      <c r="ES278"/>
      <c r="ET278"/>
      <c r="EU278"/>
      <c r="EV278"/>
      <c r="EW278"/>
      <c r="EX278"/>
      <c r="EY278"/>
      <c r="EZ278"/>
      <c r="FA278"/>
      <c r="FB278"/>
      <c r="FC278"/>
      <c r="FD278"/>
      <c r="FE278"/>
      <c r="FF278"/>
      <c r="FG278"/>
      <c r="FH278"/>
      <c r="FI278"/>
      <c r="FJ278"/>
      <c r="FK278"/>
      <c r="FL278"/>
      <c r="FM278"/>
      <c r="FN278"/>
      <c r="FO278"/>
      <c r="FP278"/>
      <c r="FQ278"/>
      <c r="FR278"/>
      <c r="FS278"/>
      <c r="FT278"/>
      <c r="FU278"/>
      <c r="FV278"/>
      <c r="FW278"/>
      <c r="FX278"/>
      <c r="FY278"/>
      <c r="FZ278"/>
      <c r="GA278"/>
      <c r="GB278"/>
      <c r="GC278"/>
      <c r="GD278"/>
      <c r="GE278"/>
      <c r="GF278"/>
      <c r="GG278"/>
      <c r="GH278"/>
      <c r="GI278"/>
      <c r="GJ278"/>
      <c r="GK278"/>
      <c r="GL278"/>
      <c r="GM278"/>
      <c r="GN278"/>
      <c r="GO278"/>
      <c r="GP278"/>
      <c r="GQ278"/>
      <c r="GR278"/>
      <c r="GS278"/>
      <c r="GT278"/>
      <c r="GU278"/>
      <c r="GV278"/>
      <c r="GW278"/>
      <c r="GX278"/>
      <c r="GY278"/>
      <c r="GZ278"/>
      <c r="HA278"/>
      <c r="HB278"/>
      <c r="HC278"/>
      <c r="HD278"/>
      <c r="HE278"/>
      <c r="HF278"/>
      <c r="HG278"/>
      <c r="HH278"/>
      <c r="HI278"/>
      <c r="HJ278"/>
      <c r="HK278"/>
      <c r="HL278"/>
      <c r="HM278"/>
      <c r="HN278"/>
      <c r="HO278"/>
      <c r="HP278"/>
      <c r="HQ278"/>
      <c r="HR278"/>
      <c r="HS278"/>
      <c r="HT278"/>
      <c r="HU278"/>
      <c r="HV278"/>
      <c r="HW278"/>
      <c r="HX278"/>
      <c r="HY278"/>
      <c r="HZ278"/>
      <c r="IA278"/>
      <c r="IB278"/>
      <c r="IC278"/>
      <c r="ID278"/>
      <c r="IE278"/>
      <c r="IF278"/>
      <c r="IG278"/>
      <c r="IH278"/>
      <c r="II278"/>
      <c r="IJ278"/>
      <c r="IK278"/>
      <c r="IL278"/>
      <c r="IM278"/>
      <c r="IN278"/>
      <c r="IO278"/>
      <c r="IP278"/>
      <c r="IQ278"/>
      <c r="IR278"/>
      <c r="IS278"/>
      <c r="IT278"/>
      <c r="IU278"/>
    </row>
    <row r="279" spans="1:255" ht="20.149999999999999" customHeight="1" thickBot="1">
      <c r="A279"/>
      <c r="B279" s="351"/>
      <c r="C279" s="352"/>
      <c r="D279" s="331"/>
      <c r="E279" s="331"/>
      <c r="F279" s="331"/>
      <c r="G279" s="331"/>
      <c r="H279" s="331"/>
      <c r="I279" s="181" t="s">
        <v>7</v>
      </c>
      <c r="J279" s="317" t="s">
        <v>237</v>
      </c>
      <c r="K279" s="317"/>
      <c r="L279" s="317"/>
      <c r="M279" s="317"/>
      <c r="N279" s="317"/>
      <c r="O279" s="317"/>
      <c r="P279" s="317"/>
      <c r="Q279" s="317"/>
      <c r="R279" s="80" t="s">
        <v>7</v>
      </c>
      <c r="S279" s="320" t="s">
        <v>298</v>
      </c>
      <c r="T279" s="320"/>
      <c r="U279" s="320"/>
      <c r="V279" s="320"/>
      <c r="W279" s="320"/>
      <c r="X279" s="320"/>
      <c r="Y279" s="320"/>
      <c r="Z279" s="320"/>
      <c r="AA279" s="320"/>
      <c r="AB279" s="320"/>
      <c r="AC279" s="356"/>
      <c r="AD279"/>
      <c r="AE279" s="22" t="str">
        <f>+N278</f>
        <v>□</v>
      </c>
      <c r="AF279"/>
      <c r="AG279"/>
      <c r="AH279" s="31" t="str">
        <f>IF(AE279&amp;AE280&amp;AE281="■□□","◎無し",IF(AE279&amp;AE280&amp;AE281="□■□","●適合",IF(AE279&amp;AE280&amp;AE281="□□■","◆未達",IF(AE279&amp;AE280&amp;AE281="□□□","■未答","▼矛盾"))))</f>
        <v>■未答</v>
      </c>
      <c r="AI279" s="88"/>
      <c r="AJ279"/>
      <c r="AK279"/>
      <c r="AL279" s="24" t="s">
        <v>75</v>
      </c>
      <c r="AM279" s="25" t="s">
        <v>76</v>
      </c>
      <c r="AN279" s="25" t="s">
        <v>77</v>
      </c>
      <c r="AO279" s="25" t="s">
        <v>78</v>
      </c>
      <c r="AP279" s="25" t="s">
        <v>79</v>
      </c>
      <c r="AQ279" s="26" t="s">
        <v>29</v>
      </c>
      <c r="AR279"/>
      <c r="AS279"/>
      <c r="AT279"/>
      <c r="AU279"/>
      <c r="AV279"/>
      <c r="AW279"/>
      <c r="AX279"/>
      <c r="AY279"/>
      <c r="AZ279"/>
      <c r="BA279"/>
      <c r="BB279"/>
      <c r="BC279"/>
      <c r="BD279"/>
      <c r="BE279"/>
      <c r="BF279"/>
      <c r="BG279"/>
      <c r="BH279"/>
      <c r="BI279"/>
      <c r="BJ279"/>
      <c r="BK279"/>
      <c r="BL279"/>
      <c r="BM279"/>
      <c r="BN279"/>
      <c r="BO279"/>
      <c r="BP279"/>
      <c r="BQ279"/>
      <c r="BR279"/>
      <c r="BS279"/>
      <c r="BT279"/>
      <c r="BU279"/>
      <c r="BV279"/>
      <c r="BW279"/>
      <c r="BX279"/>
      <c r="BY279"/>
      <c r="BZ279"/>
      <c r="CA279"/>
      <c r="CB279"/>
      <c r="CC279"/>
      <c r="CD279"/>
      <c r="CE279"/>
      <c r="CF279"/>
      <c r="CG279"/>
      <c r="CH279"/>
      <c r="CI279"/>
      <c r="CJ279"/>
      <c r="CK279"/>
      <c r="CL279"/>
      <c r="CM279"/>
      <c r="CN279"/>
      <c r="CO279"/>
      <c r="CP279"/>
      <c r="CQ279"/>
      <c r="CR279"/>
      <c r="CS279"/>
      <c r="CT279"/>
      <c r="CU279"/>
      <c r="CV279"/>
      <c r="CW279"/>
      <c r="CX279"/>
      <c r="CY279"/>
      <c r="CZ279"/>
      <c r="DA279"/>
      <c r="DB279"/>
      <c r="DC279"/>
      <c r="DD279"/>
      <c r="DE279"/>
      <c r="DF279"/>
      <c r="DG279"/>
      <c r="DH279"/>
      <c r="DI279"/>
      <c r="DJ279"/>
      <c r="DK279"/>
      <c r="DL279"/>
      <c r="DM279"/>
      <c r="DN279"/>
      <c r="DO279"/>
      <c r="DP279"/>
      <c r="DQ279"/>
      <c r="DR279"/>
      <c r="DS279"/>
      <c r="DT279"/>
      <c r="DU279"/>
      <c r="DV279"/>
      <c r="DW279"/>
      <c r="DX279"/>
      <c r="DY279"/>
      <c r="DZ279"/>
      <c r="EA279"/>
      <c r="EB279"/>
      <c r="EC279"/>
      <c r="ED279"/>
      <c r="EE279"/>
      <c r="EF279"/>
      <c r="EG279"/>
      <c r="EH279"/>
      <c r="EI279"/>
      <c r="EJ279"/>
      <c r="EK279"/>
      <c r="EL279"/>
      <c r="EM279"/>
      <c r="EN279"/>
      <c r="EO279"/>
      <c r="EP279"/>
      <c r="EQ279"/>
      <c r="ER279"/>
      <c r="ES279"/>
      <c r="ET279"/>
      <c r="EU279"/>
      <c r="EV279"/>
      <c r="EW279"/>
      <c r="EX279"/>
      <c r="EY279"/>
      <c r="EZ279"/>
      <c r="FA279"/>
      <c r="FB279"/>
      <c r="FC279"/>
      <c r="FD279"/>
      <c r="FE279"/>
      <c r="FF279"/>
      <c r="FG279"/>
      <c r="FH279"/>
      <c r="FI279"/>
      <c r="FJ279"/>
      <c r="FK279"/>
      <c r="FL279"/>
      <c r="FM279"/>
      <c r="FN279"/>
      <c r="FO279"/>
      <c r="FP279"/>
      <c r="FQ279"/>
      <c r="FR279"/>
      <c r="FS279"/>
      <c r="FT279"/>
      <c r="FU279"/>
      <c r="FV279"/>
      <c r="FW279"/>
      <c r="FX279"/>
      <c r="FY279"/>
      <c r="FZ279"/>
      <c r="GA279"/>
      <c r="GB279"/>
      <c r="GC279"/>
      <c r="GD279"/>
      <c r="GE279"/>
      <c r="GF279"/>
      <c r="GG279"/>
      <c r="GH279"/>
      <c r="GI279"/>
      <c r="GJ279"/>
      <c r="GK279"/>
      <c r="GL279"/>
      <c r="GM279"/>
      <c r="GN279"/>
      <c r="GO279"/>
      <c r="GP279"/>
      <c r="GQ279"/>
      <c r="GR279"/>
      <c r="GS279"/>
      <c r="GT279"/>
      <c r="GU279"/>
      <c r="GV279"/>
      <c r="GW279"/>
      <c r="GX279"/>
      <c r="GY279"/>
      <c r="GZ279"/>
      <c r="HA279"/>
      <c r="HB279"/>
      <c r="HC279"/>
      <c r="HD279"/>
      <c r="HE279"/>
      <c r="HF279"/>
      <c r="HG279"/>
      <c r="HH279"/>
      <c r="HI279"/>
      <c r="HJ279"/>
      <c r="HK279"/>
      <c r="HL279"/>
      <c r="HM279"/>
      <c r="HN279"/>
      <c r="HO279"/>
      <c r="HP279"/>
      <c r="HQ279"/>
      <c r="HR279"/>
      <c r="HS279"/>
      <c r="HT279"/>
      <c r="HU279"/>
      <c r="HV279"/>
      <c r="HW279"/>
      <c r="HX279"/>
      <c r="HY279"/>
      <c r="HZ279"/>
      <c r="IA279"/>
      <c r="IB279"/>
      <c r="IC279"/>
      <c r="ID279"/>
      <c r="IE279"/>
      <c r="IF279"/>
      <c r="IG279"/>
      <c r="IH279"/>
      <c r="II279"/>
      <c r="IJ279"/>
      <c r="IK279"/>
      <c r="IL279"/>
      <c r="IM279"/>
      <c r="IN279"/>
      <c r="IO279"/>
      <c r="IP279"/>
      <c r="IQ279"/>
      <c r="IR279"/>
      <c r="IS279"/>
      <c r="IT279"/>
      <c r="IU279"/>
    </row>
    <row r="280" spans="1:255" ht="20.149999999999999" customHeight="1" thickBot="1">
      <c r="A280"/>
      <c r="B280" s="351"/>
      <c r="C280" s="352"/>
      <c r="D280" s="331"/>
      <c r="E280" s="331"/>
      <c r="F280" s="331"/>
      <c r="G280" s="331"/>
      <c r="H280" s="331"/>
      <c r="I280" s="182" t="s">
        <v>7</v>
      </c>
      <c r="J280" s="342" t="s">
        <v>239</v>
      </c>
      <c r="K280" s="342"/>
      <c r="L280" s="342"/>
      <c r="M280" s="342"/>
      <c r="N280" s="342"/>
      <c r="O280" s="342"/>
      <c r="P280" s="342"/>
      <c r="Q280" s="342"/>
      <c r="R280" s="121"/>
      <c r="S280" s="104"/>
      <c r="T280" s="104"/>
      <c r="U280" s="104"/>
      <c r="V280" s="104"/>
      <c r="W280" s="104"/>
      <c r="X280" s="104"/>
      <c r="Y280" s="104"/>
      <c r="Z280" s="104"/>
      <c r="AA280" s="104"/>
      <c r="AB280" s="104"/>
      <c r="AC280" s="356"/>
      <c r="AD280"/>
      <c r="AE280" s="1" t="str">
        <f>+I279</f>
        <v>□</v>
      </c>
      <c r="AF280"/>
      <c r="AG280"/>
      <c r="AH280"/>
      <c r="AI280"/>
      <c r="AJ280"/>
      <c r="AK280"/>
      <c r="AL280" s="24"/>
      <c r="AM280" s="30" t="s">
        <v>2</v>
      </c>
      <c r="AN280" s="30" t="s">
        <v>3</v>
      </c>
      <c r="AO280" s="30" t="s">
        <v>4</v>
      </c>
      <c r="AP280" s="31" t="s">
        <v>30</v>
      </c>
      <c r="AQ280" s="31" t="s">
        <v>5</v>
      </c>
      <c r="AR280"/>
      <c r="AS280"/>
      <c r="AT280"/>
      <c r="AU280"/>
      <c r="AV280"/>
      <c r="AW280"/>
      <c r="AX280"/>
      <c r="AY280"/>
      <c r="AZ280"/>
      <c r="BA280"/>
      <c r="BB280"/>
      <c r="BC280"/>
      <c r="BD280"/>
      <c r="BE280"/>
      <c r="BF280"/>
      <c r="BG280"/>
      <c r="BH280"/>
      <c r="BI280"/>
      <c r="BJ280"/>
      <c r="BK280"/>
      <c r="BL280"/>
      <c r="BM280"/>
      <c r="BN280"/>
      <c r="BO280"/>
      <c r="BP280"/>
      <c r="BQ280"/>
      <c r="BR280"/>
      <c r="BS280"/>
      <c r="BT280"/>
      <c r="BU280"/>
      <c r="BV280"/>
      <c r="BW280"/>
      <c r="BX280"/>
      <c r="BY280"/>
      <c r="BZ280"/>
      <c r="CA280"/>
      <c r="CB280"/>
      <c r="CC280"/>
      <c r="CD280"/>
      <c r="CE280"/>
      <c r="CF280"/>
      <c r="CG280"/>
      <c r="CH280"/>
      <c r="CI280"/>
      <c r="CJ280"/>
      <c r="CK280"/>
      <c r="CL280"/>
      <c r="CM280"/>
      <c r="CN280"/>
      <c r="CO280"/>
      <c r="CP280"/>
      <c r="CQ280"/>
      <c r="CR280"/>
      <c r="CS280"/>
      <c r="CT280"/>
      <c r="CU280"/>
      <c r="CV280"/>
      <c r="CW280"/>
      <c r="CX280"/>
      <c r="CY280"/>
      <c r="CZ280"/>
      <c r="DA280"/>
      <c r="DB280"/>
      <c r="DC280"/>
      <c r="DD280"/>
      <c r="DE280"/>
      <c r="DF280"/>
      <c r="DG280"/>
      <c r="DH280"/>
      <c r="DI280"/>
      <c r="DJ280"/>
      <c r="DK280"/>
      <c r="DL280"/>
      <c r="DM280"/>
      <c r="DN280"/>
      <c r="DO280"/>
      <c r="DP280"/>
      <c r="DQ280"/>
      <c r="DR280"/>
      <c r="DS280"/>
      <c r="DT280"/>
      <c r="DU280"/>
      <c r="DV280"/>
      <c r="DW280"/>
      <c r="DX280"/>
      <c r="DY280"/>
      <c r="DZ280"/>
      <c r="EA280"/>
      <c r="EB280"/>
      <c r="EC280"/>
      <c r="ED280"/>
      <c r="EE280"/>
      <c r="EF280"/>
      <c r="EG280"/>
      <c r="EH280"/>
      <c r="EI280"/>
      <c r="EJ280"/>
      <c r="EK280"/>
      <c r="EL280"/>
      <c r="EM280"/>
      <c r="EN280"/>
      <c r="EO280"/>
      <c r="EP280"/>
      <c r="EQ280"/>
      <c r="ER280"/>
      <c r="ES280"/>
      <c r="ET280"/>
      <c r="EU280"/>
      <c r="EV280"/>
      <c r="EW280"/>
      <c r="EX280"/>
      <c r="EY280"/>
      <c r="EZ280"/>
      <c r="FA280"/>
      <c r="FB280"/>
      <c r="FC280"/>
      <c r="FD280"/>
      <c r="FE280"/>
      <c r="FF280"/>
      <c r="FG280"/>
      <c r="FH280"/>
      <c r="FI280"/>
      <c r="FJ280"/>
      <c r="FK280"/>
      <c r="FL280"/>
      <c r="FM280"/>
      <c r="FN280"/>
      <c r="FO280"/>
      <c r="FP280"/>
      <c r="FQ280"/>
      <c r="FR280"/>
      <c r="FS280"/>
      <c r="FT280"/>
      <c r="FU280"/>
      <c r="FV280"/>
      <c r="FW280"/>
      <c r="FX280"/>
      <c r="FY280"/>
      <c r="FZ280"/>
      <c r="GA280"/>
      <c r="GB280"/>
      <c r="GC280"/>
      <c r="GD280"/>
      <c r="GE280"/>
      <c r="GF280"/>
      <c r="GG280"/>
      <c r="GH280"/>
      <c r="GI280"/>
      <c r="GJ280"/>
      <c r="GK280"/>
      <c r="GL280"/>
      <c r="GM280"/>
      <c r="GN280"/>
      <c r="GO280"/>
      <c r="GP280"/>
      <c r="GQ280"/>
      <c r="GR280"/>
      <c r="GS280"/>
      <c r="GT280"/>
      <c r="GU280"/>
      <c r="GV280"/>
      <c r="GW280"/>
      <c r="GX280"/>
      <c r="GY280"/>
      <c r="GZ280"/>
      <c r="HA280"/>
      <c r="HB280"/>
      <c r="HC280"/>
      <c r="HD280"/>
      <c r="HE280"/>
      <c r="HF280"/>
      <c r="HG280"/>
      <c r="HH280"/>
      <c r="HI280"/>
      <c r="HJ280"/>
      <c r="HK280"/>
      <c r="HL280"/>
      <c r="HM280"/>
      <c r="HN280"/>
      <c r="HO280"/>
      <c r="HP280"/>
      <c r="HQ280"/>
      <c r="HR280"/>
      <c r="HS280"/>
      <c r="HT280"/>
      <c r="HU280"/>
      <c r="HV280"/>
      <c r="HW280"/>
      <c r="HX280"/>
      <c r="HY280"/>
      <c r="HZ280"/>
      <c r="IA280"/>
      <c r="IB280"/>
      <c r="IC280"/>
      <c r="ID280"/>
      <c r="IE280"/>
      <c r="IF280"/>
      <c r="IG280"/>
      <c r="IH280"/>
      <c r="II280"/>
      <c r="IJ280"/>
      <c r="IK280"/>
      <c r="IL280"/>
      <c r="IM280"/>
      <c r="IN280"/>
      <c r="IO280"/>
      <c r="IP280"/>
      <c r="IQ280"/>
      <c r="IR280"/>
      <c r="IS280"/>
      <c r="IT280"/>
      <c r="IU280"/>
    </row>
    <row r="281" spans="1:255" ht="20.149999999999999" customHeight="1" thickBot="1">
      <c r="A281"/>
      <c r="B281" s="351"/>
      <c r="C281" s="352"/>
      <c r="D281" s="105"/>
      <c r="E281" s="331" t="s">
        <v>299</v>
      </c>
      <c r="F281" s="331"/>
      <c r="G281" s="331"/>
      <c r="H281" s="331"/>
      <c r="I281" s="131"/>
      <c r="J281" s="131"/>
      <c r="K281" s="131"/>
      <c r="L281" s="131"/>
      <c r="M281" s="131"/>
      <c r="N281" s="215"/>
      <c r="O281" s="189"/>
      <c r="P281" s="189"/>
      <c r="Q281" s="190"/>
      <c r="R281" s="123"/>
      <c r="S281" s="112"/>
      <c r="T281" s="218"/>
      <c r="U281" s="112"/>
      <c r="V281" s="112"/>
      <c r="W281" s="112"/>
      <c r="X281" s="219"/>
      <c r="Y281" s="219"/>
      <c r="Z281" s="219"/>
      <c r="AA281" s="112"/>
      <c r="AB281" s="113" t="s">
        <v>37</v>
      </c>
      <c r="AC281" s="346"/>
      <c r="AD281"/>
      <c r="AE281" s="1" t="str">
        <f>+I280</f>
        <v>□</v>
      </c>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c r="BQ281"/>
      <c r="BR281"/>
      <c r="BS281"/>
      <c r="BT281"/>
      <c r="BU281"/>
      <c r="BV281"/>
      <c r="BW281"/>
      <c r="BX281"/>
      <c r="BY281"/>
      <c r="BZ281"/>
      <c r="CA281"/>
      <c r="CB281"/>
      <c r="CC281"/>
      <c r="CD281"/>
      <c r="CE281"/>
      <c r="CF281"/>
      <c r="CG281"/>
      <c r="CH281"/>
      <c r="CI281"/>
      <c r="CJ281"/>
      <c r="CK281"/>
      <c r="CL281"/>
      <c r="CM281"/>
      <c r="CN281"/>
      <c r="CO281"/>
      <c r="CP281"/>
      <c r="CQ281"/>
      <c r="CR281"/>
      <c r="CS281"/>
      <c r="CT281"/>
      <c r="CU281"/>
      <c r="CV281"/>
      <c r="CW281"/>
      <c r="CX281"/>
      <c r="CY281"/>
      <c r="CZ281"/>
      <c r="DA281"/>
      <c r="DB281"/>
      <c r="DC281"/>
      <c r="DD281"/>
      <c r="DE281"/>
      <c r="DF281"/>
      <c r="DG281"/>
      <c r="DH281"/>
      <c r="DI281"/>
      <c r="DJ281"/>
      <c r="DK281"/>
      <c r="DL281"/>
      <c r="DM281"/>
      <c r="DN281"/>
      <c r="DO281"/>
      <c r="DP281"/>
      <c r="DQ281"/>
      <c r="DR281"/>
      <c r="DS281"/>
      <c r="DT281"/>
      <c r="DU281"/>
      <c r="DV281"/>
      <c r="DW281"/>
      <c r="DX281"/>
      <c r="DY281"/>
      <c r="DZ281"/>
      <c r="EA281"/>
      <c r="EB281"/>
      <c r="EC281"/>
      <c r="ED281"/>
      <c r="EE281"/>
      <c r="EF281"/>
      <c r="EG281"/>
      <c r="EH281"/>
      <c r="EI281"/>
      <c r="EJ281"/>
      <c r="EK281"/>
      <c r="EL281"/>
      <c r="EM281"/>
      <c r="EN281"/>
      <c r="EO281"/>
      <c r="EP281"/>
      <c r="EQ281"/>
      <c r="ER281"/>
      <c r="ES281"/>
      <c r="ET281"/>
      <c r="EU281"/>
      <c r="EV281"/>
      <c r="EW281"/>
      <c r="EX281"/>
      <c r="EY281"/>
      <c r="EZ281"/>
      <c r="FA281"/>
      <c r="FB281"/>
      <c r="FC281"/>
      <c r="FD281"/>
      <c r="FE281"/>
      <c r="FF281"/>
      <c r="FG281"/>
      <c r="FH281"/>
      <c r="FI281"/>
      <c r="FJ281"/>
      <c r="FK281"/>
      <c r="FL281"/>
      <c r="FM281"/>
      <c r="FN281"/>
      <c r="FO281"/>
      <c r="FP281"/>
      <c r="FQ281"/>
      <c r="FR281"/>
      <c r="FS281"/>
      <c r="FT281"/>
      <c r="FU281"/>
      <c r="FV281"/>
      <c r="FW281"/>
      <c r="FX281"/>
      <c r="FY281"/>
      <c r="FZ281"/>
      <c r="GA281"/>
      <c r="GB281"/>
      <c r="GC281"/>
      <c r="GD281"/>
      <c r="GE281"/>
      <c r="GF281"/>
      <c r="GG281"/>
      <c r="GH281"/>
      <c r="GI281"/>
      <c r="GJ281"/>
      <c r="GK281"/>
      <c r="GL281"/>
      <c r="GM281"/>
      <c r="GN281"/>
      <c r="GO281"/>
      <c r="GP281"/>
      <c r="GQ281"/>
      <c r="GR281"/>
      <c r="GS281"/>
      <c r="GT281"/>
      <c r="GU281"/>
      <c r="GV281"/>
      <c r="GW281"/>
      <c r="GX281"/>
      <c r="GY281"/>
      <c r="GZ281"/>
      <c r="HA281"/>
      <c r="HB281"/>
      <c r="HC281"/>
      <c r="HD281"/>
      <c r="HE281"/>
      <c r="HF281"/>
      <c r="HG281"/>
      <c r="HH281"/>
      <c r="HI281"/>
      <c r="HJ281"/>
      <c r="HK281"/>
      <c r="HL281"/>
      <c r="HM281"/>
      <c r="HN281"/>
      <c r="HO281"/>
      <c r="HP281"/>
      <c r="HQ281"/>
      <c r="HR281"/>
      <c r="HS281"/>
      <c r="HT281"/>
      <c r="HU281"/>
      <c r="HV281"/>
      <c r="HW281"/>
      <c r="HX281"/>
      <c r="HY281"/>
      <c r="HZ281"/>
      <c r="IA281"/>
      <c r="IB281"/>
      <c r="IC281"/>
      <c r="ID281"/>
      <c r="IE281"/>
      <c r="IF281"/>
      <c r="IG281"/>
      <c r="IH281"/>
      <c r="II281"/>
      <c r="IJ281"/>
      <c r="IK281"/>
      <c r="IL281"/>
      <c r="IM281"/>
      <c r="IN281"/>
      <c r="IO281"/>
      <c r="IP281"/>
      <c r="IQ281"/>
      <c r="IR281"/>
      <c r="IS281"/>
      <c r="IT281"/>
      <c r="IU281"/>
    </row>
    <row r="282" spans="1:255" ht="20.149999999999999" customHeight="1" thickBot="1">
      <c r="A282"/>
      <c r="B282" s="351"/>
      <c r="C282" s="352"/>
      <c r="D282" s="105"/>
      <c r="E282" s="331"/>
      <c r="F282" s="331"/>
      <c r="G282" s="331"/>
      <c r="H282" s="331"/>
      <c r="I282" s="125"/>
      <c r="J282" s="125"/>
      <c r="K282" s="125"/>
      <c r="L282" s="125"/>
      <c r="M282" s="125"/>
      <c r="N282" s="181" t="s">
        <v>7</v>
      </c>
      <c r="O282" s="317" t="s">
        <v>233</v>
      </c>
      <c r="P282" s="317"/>
      <c r="Q282" s="317"/>
      <c r="R282" s="93"/>
      <c r="S282" s="84"/>
      <c r="T282" s="347" t="s">
        <v>240</v>
      </c>
      <c r="U282" s="347"/>
      <c r="V282" s="347"/>
      <c r="W282" s="347"/>
      <c r="X282" s="322"/>
      <c r="Y282" s="322"/>
      <c r="Z282" s="322"/>
      <c r="AA282" s="84" t="s">
        <v>82</v>
      </c>
      <c r="AB282" s="84"/>
      <c r="AC282" s="346"/>
      <c r="AD282"/>
      <c r="AE282" s="22" t="str">
        <f>+N282</f>
        <v>□</v>
      </c>
      <c r="AF282"/>
      <c r="AG282"/>
      <c r="AH282" s="31" t="str">
        <f>IF(AE282&amp;AE283&amp;AE284="■□□","◎無し",IF(AE282&amp;AE283&amp;AE284="□■□","●適合",IF(AE282&amp;AE283&amp;AE284="□□■","◆未達",IF(AE282&amp;AE283&amp;AE284="□□□","■未答","▼矛盾"))))</f>
        <v>■未答</v>
      </c>
      <c r="AI282" s="88"/>
      <c r="AJ282"/>
      <c r="AK282"/>
      <c r="AL282" s="24" t="s">
        <v>75</v>
      </c>
      <c r="AM282" s="25" t="s">
        <v>76</v>
      </c>
      <c r="AN282" s="25" t="s">
        <v>77</v>
      </c>
      <c r="AO282" s="25" t="s">
        <v>78</v>
      </c>
      <c r="AP282" s="25" t="s">
        <v>79</v>
      </c>
      <c r="AQ282" s="26" t="s">
        <v>29</v>
      </c>
      <c r="AR282"/>
      <c r="AS282"/>
      <c r="AT282"/>
      <c r="AU282"/>
      <c r="AV282"/>
      <c r="AW282"/>
      <c r="AX282"/>
      <c r="AY282"/>
      <c r="AZ282"/>
      <c r="BA282"/>
      <c r="BB282"/>
      <c r="BC282"/>
      <c r="BD282"/>
      <c r="BE282"/>
      <c r="BF282"/>
      <c r="BG282"/>
      <c r="BH282"/>
      <c r="BI282"/>
      <c r="BJ282"/>
      <c r="BK282"/>
      <c r="BL282"/>
      <c r="BM282"/>
      <c r="BN282"/>
      <c r="BO282"/>
      <c r="BP282"/>
      <c r="BQ282"/>
      <c r="BR282"/>
      <c r="BS282"/>
      <c r="BT282"/>
      <c r="BU282"/>
      <c r="BV282"/>
      <c r="BW282"/>
      <c r="BX282"/>
      <c r="BY282"/>
      <c r="BZ282"/>
      <c r="CA282"/>
      <c r="CB282"/>
      <c r="CC282"/>
      <c r="CD282"/>
      <c r="CE282"/>
      <c r="CF282"/>
      <c r="CG282"/>
      <c r="CH282"/>
      <c r="CI282"/>
      <c r="CJ282"/>
      <c r="CK282"/>
      <c r="CL282"/>
      <c r="CM282"/>
      <c r="CN282"/>
      <c r="CO282"/>
      <c r="CP282"/>
      <c r="CQ282"/>
      <c r="CR282"/>
      <c r="CS282"/>
      <c r="CT282"/>
      <c r="CU282"/>
      <c r="CV282"/>
      <c r="CW282"/>
      <c r="CX282"/>
      <c r="CY282"/>
      <c r="CZ282"/>
      <c r="DA282"/>
      <c r="DB282"/>
      <c r="DC282"/>
      <c r="DD282"/>
      <c r="DE282"/>
      <c r="DF282"/>
      <c r="DG282"/>
      <c r="DH282"/>
      <c r="DI282"/>
      <c r="DJ282"/>
      <c r="DK282"/>
      <c r="DL282"/>
      <c r="DM282"/>
      <c r="DN282"/>
      <c r="DO282"/>
      <c r="DP282"/>
      <c r="DQ282"/>
      <c r="DR282"/>
      <c r="DS282"/>
      <c r="DT282"/>
      <c r="DU282"/>
      <c r="DV282"/>
      <c r="DW282"/>
      <c r="DX282"/>
      <c r="DY282"/>
      <c r="DZ282"/>
      <c r="EA282"/>
      <c r="EB282"/>
      <c r="EC282"/>
      <c r="ED282"/>
      <c r="EE282"/>
      <c r="EF282"/>
      <c r="EG282"/>
      <c r="EH282"/>
      <c r="EI282"/>
      <c r="EJ282"/>
      <c r="EK282"/>
      <c r="EL282"/>
      <c r="EM282"/>
      <c r="EN282"/>
      <c r="EO282"/>
      <c r="EP282"/>
      <c r="EQ282"/>
      <c r="ER282"/>
      <c r="ES282"/>
      <c r="ET282"/>
      <c r="EU282"/>
      <c r="EV282"/>
      <c r="EW282"/>
      <c r="EX282"/>
      <c r="EY282"/>
      <c r="EZ282"/>
      <c r="FA282"/>
      <c r="FB282"/>
      <c r="FC282"/>
      <c r="FD282"/>
      <c r="FE282"/>
      <c r="FF282"/>
      <c r="FG282"/>
      <c r="FH282"/>
      <c r="FI282"/>
      <c r="FJ282"/>
      <c r="FK282"/>
      <c r="FL282"/>
      <c r="FM282"/>
      <c r="FN282"/>
      <c r="FO282"/>
      <c r="FP282"/>
      <c r="FQ282"/>
      <c r="FR282"/>
      <c r="FS282"/>
      <c r="FT282"/>
      <c r="FU282"/>
      <c r="FV282"/>
      <c r="FW282"/>
      <c r="FX282"/>
      <c r="FY282"/>
      <c r="FZ282"/>
      <c r="GA282"/>
      <c r="GB282"/>
      <c r="GC282"/>
      <c r="GD282"/>
      <c r="GE282"/>
      <c r="GF282"/>
      <c r="GG282"/>
      <c r="GH282"/>
      <c r="GI282"/>
      <c r="GJ282"/>
      <c r="GK282"/>
      <c r="GL282"/>
      <c r="GM282"/>
      <c r="GN282"/>
      <c r="GO282"/>
      <c r="GP282"/>
      <c r="GQ282"/>
      <c r="GR282"/>
      <c r="GS282"/>
      <c r="GT282"/>
      <c r="GU282"/>
      <c r="GV282"/>
      <c r="GW282"/>
      <c r="GX282"/>
      <c r="GY282"/>
      <c r="GZ282"/>
      <c r="HA282"/>
      <c r="HB282"/>
      <c r="HC282"/>
      <c r="HD282"/>
      <c r="HE282"/>
      <c r="HF282"/>
      <c r="HG282"/>
      <c r="HH282"/>
      <c r="HI282"/>
      <c r="HJ282"/>
      <c r="HK282"/>
      <c r="HL282"/>
      <c r="HM282"/>
      <c r="HN282"/>
      <c r="HO282"/>
      <c r="HP282"/>
      <c r="HQ282"/>
      <c r="HR282"/>
      <c r="HS282"/>
      <c r="HT282"/>
      <c r="HU282"/>
      <c r="HV282"/>
      <c r="HW282"/>
      <c r="HX282"/>
      <c r="HY282"/>
      <c r="HZ282"/>
      <c r="IA282"/>
      <c r="IB282"/>
      <c r="IC282"/>
      <c r="ID282"/>
      <c r="IE282"/>
      <c r="IF282"/>
      <c r="IG282"/>
      <c r="IH282"/>
      <c r="II282"/>
      <c r="IJ282"/>
      <c r="IK282"/>
      <c r="IL282"/>
      <c r="IM282"/>
      <c r="IN282"/>
      <c r="IO282"/>
      <c r="IP282"/>
      <c r="IQ282"/>
      <c r="IR282"/>
      <c r="IS282"/>
      <c r="IT282"/>
      <c r="IU282"/>
    </row>
    <row r="283" spans="1:255" ht="20.149999999999999" customHeight="1" thickBot="1">
      <c r="A283"/>
      <c r="B283" s="351"/>
      <c r="C283" s="352"/>
      <c r="D283" s="105"/>
      <c r="E283" s="331"/>
      <c r="F283" s="331"/>
      <c r="G283" s="331"/>
      <c r="H283" s="331"/>
      <c r="I283" s="100" t="s">
        <v>7</v>
      </c>
      <c r="J283" s="317" t="s">
        <v>132</v>
      </c>
      <c r="K283" s="317"/>
      <c r="L283" s="317"/>
      <c r="M283" s="317"/>
      <c r="N283" s="317"/>
      <c r="O283" s="317"/>
      <c r="P283" s="317"/>
      <c r="Q283" s="317"/>
      <c r="R283" s="80" t="s">
        <v>7</v>
      </c>
      <c r="S283" s="320" t="s">
        <v>300</v>
      </c>
      <c r="T283" s="320"/>
      <c r="U283" s="320"/>
      <c r="V283" s="320"/>
      <c r="W283" s="320"/>
      <c r="X283" s="320"/>
      <c r="Y283" s="320"/>
      <c r="Z283" s="320"/>
      <c r="AA283" s="320"/>
      <c r="AB283" s="320"/>
      <c r="AC283" s="346"/>
      <c r="AD283"/>
      <c r="AE283" s="1" t="str">
        <f>+I283</f>
        <v>□</v>
      </c>
      <c r="AF283"/>
      <c r="AG283"/>
      <c r="AH283" s="137" t="s">
        <v>137</v>
      </c>
      <c r="AI283"/>
      <c r="AJ283" s="244" t="str">
        <f>IF(X282&gt;0,IF(X282&gt;80,"場合分け",8),"(未答)")</f>
        <v>(未答)</v>
      </c>
      <c r="AK283"/>
      <c r="AL283" s="24"/>
      <c r="AM283" s="30" t="s">
        <v>2</v>
      </c>
      <c r="AN283" s="30" t="s">
        <v>3</v>
      </c>
      <c r="AO283" s="30" t="s">
        <v>4</v>
      </c>
      <c r="AP283" s="31" t="s">
        <v>30</v>
      </c>
      <c r="AQ283" s="31" t="s">
        <v>5</v>
      </c>
      <c r="AR283"/>
      <c r="AS283"/>
      <c r="AT283"/>
      <c r="AU283"/>
      <c r="AV283"/>
      <c r="AW283"/>
      <c r="AX283"/>
      <c r="AY283"/>
      <c r="AZ283"/>
      <c r="BA283"/>
      <c r="BB283"/>
      <c r="BC283"/>
      <c r="BD283"/>
      <c r="BE283"/>
      <c r="BF283"/>
      <c r="BG283"/>
      <c r="BH283"/>
      <c r="BI283"/>
      <c r="BJ283"/>
      <c r="BK283"/>
      <c r="BL283"/>
      <c r="BM283"/>
      <c r="BN283"/>
      <c r="BO283"/>
      <c r="BP283"/>
      <c r="BQ283"/>
      <c r="BR283"/>
      <c r="BS283"/>
      <c r="BT283"/>
      <c r="BU283"/>
      <c r="BV283"/>
      <c r="BW283"/>
      <c r="BX283"/>
      <c r="BY283"/>
      <c r="BZ283"/>
      <c r="CA283"/>
      <c r="CB283"/>
      <c r="CC283"/>
      <c r="CD283"/>
      <c r="CE283"/>
      <c r="CF283"/>
      <c r="CG283"/>
      <c r="CH283"/>
      <c r="CI283"/>
      <c r="CJ283"/>
      <c r="CK283"/>
      <c r="CL283"/>
      <c r="CM283"/>
      <c r="CN283"/>
      <c r="CO283"/>
      <c r="CP283"/>
      <c r="CQ283"/>
      <c r="CR283"/>
      <c r="CS283"/>
      <c r="CT283"/>
      <c r="CU283"/>
      <c r="CV283"/>
      <c r="CW283"/>
      <c r="CX283"/>
      <c r="CY283"/>
      <c r="CZ283"/>
      <c r="DA283"/>
      <c r="DB283"/>
      <c r="DC283"/>
      <c r="DD283"/>
      <c r="DE283"/>
      <c r="DF283"/>
      <c r="DG283"/>
      <c r="DH283"/>
      <c r="DI283"/>
      <c r="DJ283"/>
      <c r="DK283"/>
      <c r="DL283"/>
      <c r="DM283"/>
      <c r="DN283"/>
      <c r="DO283"/>
      <c r="DP283"/>
      <c r="DQ283"/>
      <c r="DR283"/>
      <c r="DS283"/>
      <c r="DT283"/>
      <c r="DU283"/>
      <c r="DV283"/>
      <c r="DW283"/>
      <c r="DX283"/>
      <c r="DY283"/>
      <c r="DZ283"/>
      <c r="EA283"/>
      <c r="EB283"/>
      <c r="EC283"/>
      <c r="ED283"/>
      <c r="EE283"/>
      <c r="EF283"/>
      <c r="EG283"/>
      <c r="EH283"/>
      <c r="EI283"/>
      <c r="EJ283"/>
      <c r="EK283"/>
      <c r="EL283"/>
      <c r="EM283"/>
      <c r="EN283"/>
      <c r="EO283"/>
      <c r="EP283"/>
      <c r="EQ283"/>
      <c r="ER283"/>
      <c r="ES283"/>
      <c r="ET283"/>
      <c r="EU283"/>
      <c r="EV283"/>
      <c r="EW283"/>
      <c r="EX283"/>
      <c r="EY283"/>
      <c r="EZ283"/>
      <c r="FA283"/>
      <c r="FB283"/>
      <c r="FC283"/>
      <c r="FD283"/>
      <c r="FE283"/>
      <c r="FF283"/>
      <c r="FG283"/>
      <c r="FH283"/>
      <c r="FI283"/>
      <c r="FJ283"/>
      <c r="FK283"/>
      <c r="FL283"/>
      <c r="FM283"/>
      <c r="FN283"/>
      <c r="FO283"/>
      <c r="FP283"/>
      <c r="FQ283"/>
      <c r="FR283"/>
      <c r="FS283"/>
      <c r="FT283"/>
      <c r="FU283"/>
      <c r="FV283"/>
      <c r="FW283"/>
      <c r="FX283"/>
      <c r="FY283"/>
      <c r="FZ283"/>
      <c r="GA283"/>
      <c r="GB283"/>
      <c r="GC283"/>
      <c r="GD283"/>
      <c r="GE283"/>
      <c r="GF283"/>
      <c r="GG283"/>
      <c r="GH283"/>
      <c r="GI283"/>
      <c r="GJ283"/>
      <c r="GK283"/>
      <c r="GL283"/>
      <c r="GM283"/>
      <c r="GN283"/>
      <c r="GO283"/>
      <c r="GP283"/>
      <c r="GQ283"/>
      <c r="GR283"/>
      <c r="GS283"/>
      <c r="GT283"/>
      <c r="GU283"/>
      <c r="GV283"/>
      <c r="GW283"/>
      <c r="GX283"/>
      <c r="GY283"/>
      <c r="GZ283"/>
      <c r="HA283"/>
      <c r="HB283"/>
      <c r="HC283"/>
      <c r="HD283"/>
      <c r="HE283"/>
      <c r="HF283"/>
      <c r="HG283"/>
      <c r="HH283"/>
      <c r="HI283"/>
      <c r="HJ283"/>
      <c r="HK283"/>
      <c r="HL283"/>
      <c r="HM283"/>
      <c r="HN283"/>
      <c r="HO283"/>
      <c r="HP283"/>
      <c r="HQ283"/>
      <c r="HR283"/>
      <c r="HS283"/>
      <c r="HT283"/>
      <c r="HU283"/>
      <c r="HV283"/>
      <c r="HW283"/>
      <c r="HX283"/>
      <c r="HY283"/>
      <c r="HZ283"/>
      <c r="IA283"/>
      <c r="IB283"/>
      <c r="IC283"/>
      <c r="ID283"/>
      <c r="IE283"/>
      <c r="IF283"/>
      <c r="IG283"/>
      <c r="IH283"/>
      <c r="II283"/>
      <c r="IJ283"/>
      <c r="IK283"/>
      <c r="IL283"/>
      <c r="IM283"/>
      <c r="IN283"/>
      <c r="IO283"/>
      <c r="IP283"/>
      <c r="IQ283"/>
      <c r="IR283"/>
      <c r="IS283"/>
      <c r="IT283"/>
      <c r="IU283"/>
    </row>
    <row r="284" spans="1:255" ht="20.149999999999999" customHeight="1" thickBot="1">
      <c r="A284"/>
      <c r="B284" s="351"/>
      <c r="C284" s="352"/>
      <c r="D284" s="105"/>
      <c r="E284" s="331"/>
      <c r="F284" s="331"/>
      <c r="G284" s="331"/>
      <c r="H284" s="331"/>
      <c r="I284" s="100" t="s">
        <v>7</v>
      </c>
      <c r="J284" s="317" t="s">
        <v>130</v>
      </c>
      <c r="K284" s="317"/>
      <c r="L284" s="317"/>
      <c r="M284" s="317"/>
      <c r="N284" s="317"/>
      <c r="O284" s="317"/>
      <c r="P284" s="317"/>
      <c r="Q284" s="317"/>
      <c r="R284" s="80" t="s">
        <v>7</v>
      </c>
      <c r="S284" s="320" t="s">
        <v>241</v>
      </c>
      <c r="T284" s="320"/>
      <c r="U284" s="320"/>
      <c r="V284" s="320"/>
      <c r="W284" s="320"/>
      <c r="X284" s="320"/>
      <c r="Y284" s="320"/>
      <c r="Z284" s="320"/>
      <c r="AA284" s="320"/>
      <c r="AB284" s="320"/>
      <c r="AC284" s="346"/>
      <c r="AD284"/>
      <c r="AE284" s="1" t="str">
        <f>+I284</f>
        <v>□</v>
      </c>
      <c r="AF284"/>
      <c r="AG284"/>
      <c r="AH284" s="137" t="s">
        <v>243</v>
      </c>
      <c r="AI284"/>
      <c r="AJ284" s="31" t="str">
        <f>IF(Z285&gt;0,IF(Z285&lt;AJ283,"◆未達","●適合"),"■未答")</f>
        <v>■未答</v>
      </c>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c r="BQ284"/>
      <c r="BR284"/>
      <c r="BS284"/>
      <c r="BT284"/>
      <c r="BU284"/>
      <c r="BV284"/>
      <c r="BW284"/>
      <c r="BX284"/>
      <c r="BY284"/>
      <c r="BZ284"/>
      <c r="CA284"/>
      <c r="CB284"/>
      <c r="CC284"/>
      <c r="CD284"/>
      <c r="CE284"/>
      <c r="CF284"/>
      <c r="CG284"/>
      <c r="CH284"/>
      <c r="CI284"/>
      <c r="CJ284"/>
      <c r="CK284"/>
      <c r="CL284"/>
      <c r="CM284"/>
      <c r="CN284"/>
      <c r="CO284"/>
      <c r="CP284"/>
      <c r="CQ284"/>
      <c r="CR284"/>
      <c r="CS284"/>
      <c r="CT284"/>
      <c r="CU284"/>
      <c r="CV284"/>
      <c r="CW284"/>
      <c r="CX284"/>
      <c r="CY284"/>
      <c r="CZ284"/>
      <c r="DA284"/>
      <c r="DB284"/>
      <c r="DC284"/>
      <c r="DD284"/>
      <c r="DE284"/>
      <c r="DF284"/>
      <c r="DG284"/>
      <c r="DH284"/>
      <c r="DI284"/>
      <c r="DJ284"/>
      <c r="DK284"/>
      <c r="DL284"/>
      <c r="DM284"/>
      <c r="DN284"/>
      <c r="DO284"/>
      <c r="DP284"/>
      <c r="DQ284"/>
      <c r="DR284"/>
      <c r="DS284"/>
      <c r="DT284"/>
      <c r="DU284"/>
      <c r="DV284"/>
      <c r="DW284"/>
      <c r="DX284"/>
      <c r="DY284"/>
      <c r="DZ284"/>
      <c r="EA284"/>
      <c r="EB284"/>
      <c r="EC284"/>
      <c r="ED284"/>
      <c r="EE284"/>
      <c r="EF284"/>
      <c r="EG284"/>
      <c r="EH284"/>
      <c r="EI284"/>
      <c r="EJ284"/>
      <c r="EK284"/>
      <c r="EL284"/>
      <c r="EM284"/>
      <c r="EN284"/>
      <c r="EO284"/>
      <c r="EP284"/>
      <c r="EQ284"/>
      <c r="ER284"/>
      <c r="ES284"/>
      <c r="ET284"/>
      <c r="EU284"/>
      <c r="EV284"/>
      <c r="EW284"/>
      <c r="EX284"/>
      <c r="EY284"/>
      <c r="EZ284"/>
      <c r="FA284"/>
      <c r="FB284"/>
      <c r="FC284"/>
      <c r="FD284"/>
      <c r="FE284"/>
      <c r="FF284"/>
      <c r="FG284"/>
      <c r="FH284"/>
      <c r="FI284"/>
      <c r="FJ284"/>
      <c r="FK284"/>
      <c r="FL284"/>
      <c r="FM284"/>
      <c r="FN284"/>
      <c r="FO284"/>
      <c r="FP284"/>
      <c r="FQ284"/>
      <c r="FR284"/>
      <c r="FS284"/>
      <c r="FT284"/>
      <c r="FU284"/>
      <c r="FV284"/>
      <c r="FW284"/>
      <c r="FX284"/>
      <c r="FY284"/>
      <c r="FZ284"/>
      <c r="GA284"/>
      <c r="GB284"/>
      <c r="GC284"/>
      <c r="GD284"/>
      <c r="GE284"/>
      <c r="GF284"/>
      <c r="GG284"/>
      <c r="GH284"/>
      <c r="GI284"/>
      <c r="GJ284"/>
      <c r="GK284"/>
      <c r="GL284"/>
      <c r="GM284"/>
      <c r="GN284"/>
      <c r="GO284"/>
      <c r="GP284"/>
      <c r="GQ284"/>
      <c r="GR284"/>
      <c r="GS284"/>
      <c r="GT284"/>
      <c r="GU284"/>
      <c r="GV284"/>
      <c r="GW284"/>
      <c r="GX284"/>
      <c r="GY284"/>
      <c r="GZ284"/>
      <c r="HA284"/>
      <c r="HB284"/>
      <c r="HC284"/>
      <c r="HD284"/>
      <c r="HE284"/>
      <c r="HF284"/>
      <c r="HG284"/>
      <c r="HH284"/>
      <c r="HI284"/>
      <c r="HJ284"/>
      <c r="HK284"/>
      <c r="HL284"/>
      <c r="HM284"/>
      <c r="HN284"/>
      <c r="HO284"/>
      <c r="HP284"/>
      <c r="HQ284"/>
      <c r="HR284"/>
      <c r="HS284"/>
      <c r="HT284"/>
      <c r="HU284"/>
      <c r="HV284"/>
      <c r="HW284"/>
      <c r="HX284"/>
      <c r="HY284"/>
      <c r="HZ284"/>
      <c r="IA284"/>
      <c r="IB284"/>
      <c r="IC284"/>
      <c r="ID284"/>
      <c r="IE284"/>
      <c r="IF284"/>
      <c r="IG284"/>
      <c r="IH284"/>
      <c r="II284"/>
      <c r="IJ284"/>
      <c r="IK284"/>
      <c r="IL284"/>
      <c r="IM284"/>
      <c r="IN284"/>
      <c r="IO284"/>
      <c r="IP284"/>
      <c r="IQ284"/>
      <c r="IR284"/>
      <c r="IS284"/>
      <c r="IT284"/>
      <c r="IU284"/>
    </row>
    <row r="285" spans="1:255" ht="20.149999999999999" customHeight="1" thickBot="1">
      <c r="A285"/>
      <c r="B285" s="351"/>
      <c r="C285" s="352"/>
      <c r="D285" s="105"/>
      <c r="E285" s="331"/>
      <c r="F285" s="331"/>
      <c r="G285" s="331"/>
      <c r="H285" s="331"/>
      <c r="I285" s="125"/>
      <c r="J285" s="125"/>
      <c r="K285" s="125"/>
      <c r="L285" s="125"/>
      <c r="M285" s="125"/>
      <c r="N285" s="125"/>
      <c r="O285" s="125"/>
      <c r="P285" s="125"/>
      <c r="Q285" s="79"/>
      <c r="R285" s="93"/>
      <c r="S285" s="344" t="s">
        <v>244</v>
      </c>
      <c r="T285" s="344"/>
      <c r="U285" s="344"/>
      <c r="V285" s="344"/>
      <c r="W285" s="344"/>
      <c r="X285" s="344"/>
      <c r="Y285" s="87" t="s">
        <v>173</v>
      </c>
      <c r="Z285" s="322"/>
      <c r="AA285" s="322"/>
      <c r="AB285" s="84"/>
      <c r="AC285" s="346"/>
      <c r="AD285"/>
      <c r="AE285"/>
      <c r="AF285"/>
      <c r="AG285"/>
      <c r="AH285" s="137" t="s">
        <v>301</v>
      </c>
      <c r="AI285"/>
      <c r="AJ285" s="31" t="str">
        <f>IF(Y286&gt;0,IF(Y286&lt;1200,"◆未達","●適合"),"■未答")</f>
        <v>■未答</v>
      </c>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c r="BQ285"/>
      <c r="BR285"/>
      <c r="BS285"/>
      <c r="BT285"/>
      <c r="BU285"/>
      <c r="BV285"/>
      <c r="BW285"/>
      <c r="BX285"/>
      <c r="BY285"/>
      <c r="BZ285"/>
      <c r="CA285"/>
      <c r="CB285"/>
      <c r="CC285"/>
      <c r="CD285"/>
      <c r="CE285"/>
      <c r="CF285"/>
      <c r="CG285"/>
      <c r="CH285"/>
      <c r="CI285"/>
      <c r="CJ285"/>
      <c r="CK285"/>
      <c r="CL285"/>
      <c r="CM285"/>
      <c r="CN285"/>
      <c r="CO285"/>
      <c r="CP285"/>
      <c r="CQ285"/>
      <c r="CR285"/>
      <c r="CS285"/>
      <c r="CT285"/>
      <c r="CU285"/>
      <c r="CV285"/>
      <c r="CW285"/>
      <c r="CX285"/>
      <c r="CY285"/>
      <c r="CZ285"/>
      <c r="DA285"/>
      <c r="DB285"/>
      <c r="DC285"/>
      <c r="DD285"/>
      <c r="DE285"/>
      <c r="DF285"/>
      <c r="DG285"/>
      <c r="DH285"/>
      <c r="DI285"/>
      <c r="DJ285"/>
      <c r="DK285"/>
      <c r="DL285"/>
      <c r="DM285"/>
      <c r="DN285"/>
      <c r="DO285"/>
      <c r="DP285"/>
      <c r="DQ285"/>
      <c r="DR285"/>
      <c r="DS285"/>
      <c r="DT285"/>
      <c r="DU285"/>
      <c r="DV285"/>
      <c r="DW285"/>
      <c r="DX285"/>
      <c r="DY285"/>
      <c r="DZ285"/>
      <c r="EA285"/>
      <c r="EB285"/>
      <c r="EC285"/>
      <c r="ED285"/>
      <c r="EE285"/>
      <c r="EF285"/>
      <c r="EG285"/>
      <c r="EH285"/>
      <c r="EI285"/>
      <c r="EJ285"/>
      <c r="EK285"/>
      <c r="EL285"/>
      <c r="EM285"/>
      <c r="EN285"/>
      <c r="EO285"/>
      <c r="EP285"/>
      <c r="EQ285"/>
      <c r="ER285"/>
      <c r="ES285"/>
      <c r="ET285"/>
      <c r="EU285"/>
      <c r="EV285"/>
      <c r="EW285"/>
      <c r="EX285"/>
      <c r="EY285"/>
      <c r="EZ285"/>
      <c r="FA285"/>
      <c r="FB285"/>
      <c r="FC285"/>
      <c r="FD285"/>
      <c r="FE285"/>
      <c r="FF285"/>
      <c r="FG285"/>
      <c r="FH285"/>
      <c r="FI285"/>
      <c r="FJ285"/>
      <c r="FK285"/>
      <c r="FL285"/>
      <c r="FM285"/>
      <c r="FN285"/>
      <c r="FO285"/>
      <c r="FP285"/>
      <c r="FQ285"/>
      <c r="FR285"/>
      <c r="FS285"/>
      <c r="FT285"/>
      <c r="FU285"/>
      <c r="FV285"/>
      <c r="FW285"/>
      <c r="FX285"/>
      <c r="FY285"/>
      <c r="FZ285"/>
      <c r="GA285"/>
      <c r="GB285"/>
      <c r="GC285"/>
      <c r="GD285"/>
      <c r="GE285"/>
      <c r="GF285"/>
      <c r="GG285"/>
      <c r="GH285"/>
      <c r="GI285"/>
      <c r="GJ285"/>
      <c r="GK285"/>
      <c r="GL285"/>
      <c r="GM285"/>
      <c r="GN285"/>
      <c r="GO285"/>
      <c r="GP285"/>
      <c r="GQ285"/>
      <c r="GR285"/>
      <c r="GS285"/>
      <c r="GT285"/>
      <c r="GU285"/>
      <c r="GV285"/>
      <c r="GW285"/>
      <c r="GX285"/>
      <c r="GY285"/>
      <c r="GZ285"/>
      <c r="HA285"/>
      <c r="HB285"/>
      <c r="HC285"/>
      <c r="HD285"/>
      <c r="HE285"/>
      <c r="HF285"/>
      <c r="HG285"/>
      <c r="HH285"/>
      <c r="HI285"/>
      <c r="HJ285"/>
      <c r="HK285"/>
      <c r="HL285"/>
      <c r="HM285"/>
      <c r="HN285"/>
      <c r="HO285"/>
      <c r="HP285"/>
      <c r="HQ285"/>
      <c r="HR285"/>
      <c r="HS285"/>
      <c r="HT285"/>
      <c r="HU285"/>
      <c r="HV285"/>
      <c r="HW285"/>
      <c r="HX285"/>
      <c r="HY285"/>
      <c r="HZ285"/>
      <c r="IA285"/>
      <c r="IB285"/>
      <c r="IC285"/>
      <c r="ID285"/>
      <c r="IE285"/>
      <c r="IF285"/>
      <c r="IG285"/>
      <c r="IH285"/>
      <c r="II285"/>
      <c r="IJ285"/>
      <c r="IK285"/>
      <c r="IL285"/>
      <c r="IM285"/>
      <c r="IN285"/>
      <c r="IO285"/>
      <c r="IP285"/>
      <c r="IQ285"/>
      <c r="IR285"/>
      <c r="IS285"/>
      <c r="IT285"/>
      <c r="IU285"/>
    </row>
    <row r="286" spans="1:255" ht="20.149999999999999" customHeight="1" thickBot="1">
      <c r="A286"/>
      <c r="B286" s="351"/>
      <c r="C286" s="352"/>
      <c r="D286" s="105"/>
      <c r="E286" s="331"/>
      <c r="F286" s="331"/>
      <c r="G286" s="331"/>
      <c r="H286" s="331"/>
      <c r="I286" s="125"/>
      <c r="J286" s="125"/>
      <c r="K286" s="125"/>
      <c r="L286" s="125"/>
      <c r="M286" s="125"/>
      <c r="N286" s="125"/>
      <c r="O286" s="125"/>
      <c r="P286" s="125"/>
      <c r="Q286" s="79"/>
      <c r="R286" s="93"/>
      <c r="S286" s="344" t="s">
        <v>302</v>
      </c>
      <c r="T286" s="344"/>
      <c r="U286" s="344"/>
      <c r="V286" s="344"/>
      <c r="W286" s="344"/>
      <c r="X286" s="344"/>
      <c r="Y286" s="345"/>
      <c r="Z286" s="345"/>
      <c r="AA286" s="186" t="s">
        <v>82</v>
      </c>
      <c r="AB286" s="84"/>
      <c r="AC286" s="346"/>
      <c r="AD286"/>
      <c r="AE286"/>
      <c r="AF286"/>
      <c r="AG286"/>
      <c r="AH286" s="137"/>
      <c r="AI286"/>
      <c r="AJ286" s="137"/>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c r="BQ286"/>
      <c r="BR286"/>
      <c r="BS286"/>
      <c r="BT286"/>
      <c r="BU286"/>
      <c r="BV286"/>
      <c r="BW286"/>
      <c r="BX286"/>
      <c r="BY286"/>
      <c r="BZ286"/>
      <c r="CA286"/>
      <c r="CB286"/>
      <c r="CC286"/>
      <c r="CD286"/>
      <c r="CE286"/>
      <c r="CF286"/>
      <c r="CG286"/>
      <c r="CH286"/>
      <c r="CI286"/>
      <c r="CJ286"/>
      <c r="CK286"/>
      <c r="CL286"/>
      <c r="CM286"/>
      <c r="CN286"/>
      <c r="CO286"/>
      <c r="CP286"/>
      <c r="CQ286"/>
      <c r="CR286"/>
      <c r="CS286"/>
      <c r="CT286"/>
      <c r="CU286"/>
      <c r="CV286"/>
      <c r="CW286"/>
      <c r="CX286"/>
      <c r="CY286"/>
      <c r="CZ286"/>
      <c r="DA286"/>
      <c r="DB286"/>
      <c r="DC286"/>
      <c r="DD286"/>
      <c r="DE286"/>
      <c r="DF286"/>
      <c r="DG286"/>
      <c r="DH286"/>
      <c r="DI286"/>
      <c r="DJ286"/>
      <c r="DK286"/>
      <c r="DL286"/>
      <c r="DM286"/>
      <c r="DN286"/>
      <c r="DO286"/>
      <c r="DP286"/>
      <c r="DQ286"/>
      <c r="DR286"/>
      <c r="DS286"/>
      <c r="DT286"/>
      <c r="DU286"/>
      <c r="DV286"/>
      <c r="DW286"/>
      <c r="DX286"/>
      <c r="DY286"/>
      <c r="DZ286"/>
      <c r="EA286"/>
      <c r="EB286"/>
      <c r="EC286"/>
      <c r="ED286"/>
      <c r="EE286"/>
      <c r="EF286"/>
      <c r="EG286"/>
      <c r="EH286"/>
      <c r="EI286"/>
      <c r="EJ286"/>
      <c r="EK286"/>
      <c r="EL286"/>
      <c r="EM286"/>
      <c r="EN286"/>
      <c r="EO286"/>
      <c r="EP286"/>
      <c r="EQ286"/>
      <c r="ER286"/>
      <c r="ES286"/>
      <c r="ET286"/>
      <c r="EU286"/>
      <c r="EV286"/>
      <c r="EW286"/>
      <c r="EX286"/>
      <c r="EY286"/>
      <c r="EZ286"/>
      <c r="FA286"/>
      <c r="FB286"/>
      <c r="FC286"/>
      <c r="FD286"/>
      <c r="FE286"/>
      <c r="FF286"/>
      <c r="FG286"/>
      <c r="FH286"/>
      <c r="FI286"/>
      <c r="FJ286"/>
      <c r="FK286"/>
      <c r="FL286"/>
      <c r="FM286"/>
      <c r="FN286"/>
      <c r="FO286"/>
      <c r="FP286"/>
      <c r="FQ286"/>
      <c r="FR286"/>
      <c r="FS286"/>
      <c r="FT286"/>
      <c r="FU286"/>
      <c r="FV286"/>
      <c r="FW286"/>
      <c r="FX286"/>
      <c r="FY286"/>
      <c r="FZ286"/>
      <c r="GA286"/>
      <c r="GB286"/>
      <c r="GC286"/>
      <c r="GD286"/>
      <c r="GE286"/>
      <c r="GF286"/>
      <c r="GG286"/>
      <c r="GH286"/>
      <c r="GI286"/>
      <c r="GJ286"/>
      <c r="GK286"/>
      <c r="GL286"/>
      <c r="GM286"/>
      <c r="GN286"/>
      <c r="GO286"/>
      <c r="GP286"/>
      <c r="GQ286"/>
      <c r="GR286"/>
      <c r="GS286"/>
      <c r="GT286"/>
      <c r="GU286"/>
      <c r="GV286"/>
      <c r="GW286"/>
      <c r="GX286"/>
      <c r="GY286"/>
      <c r="GZ286"/>
      <c r="HA286"/>
      <c r="HB286"/>
      <c r="HC286"/>
      <c r="HD286"/>
      <c r="HE286"/>
      <c r="HF286"/>
      <c r="HG286"/>
      <c r="HH286"/>
      <c r="HI286"/>
      <c r="HJ286"/>
      <c r="HK286"/>
      <c r="HL286"/>
      <c r="HM286"/>
      <c r="HN286"/>
      <c r="HO286"/>
      <c r="HP286"/>
      <c r="HQ286"/>
      <c r="HR286"/>
      <c r="HS286"/>
      <c r="HT286"/>
      <c r="HU286"/>
      <c r="HV286"/>
      <c r="HW286"/>
      <c r="HX286"/>
      <c r="HY286"/>
      <c r="HZ286"/>
      <c r="IA286"/>
      <c r="IB286"/>
      <c r="IC286"/>
      <c r="ID286"/>
      <c r="IE286"/>
      <c r="IF286"/>
      <c r="IG286"/>
      <c r="IH286"/>
      <c r="II286"/>
      <c r="IJ286"/>
      <c r="IK286"/>
      <c r="IL286"/>
      <c r="IM286"/>
      <c r="IN286"/>
      <c r="IO286"/>
      <c r="IP286"/>
      <c r="IQ286"/>
      <c r="IR286"/>
      <c r="IS286"/>
      <c r="IT286"/>
      <c r="IU286"/>
    </row>
    <row r="287" spans="1:255" ht="20.149999999999999" customHeight="1" thickBot="1">
      <c r="A287"/>
      <c r="B287" s="351"/>
      <c r="C287" s="352"/>
      <c r="D287" s="105"/>
      <c r="E287" s="331"/>
      <c r="F287" s="331"/>
      <c r="G287" s="331"/>
      <c r="H287" s="331"/>
      <c r="I287" s="119"/>
      <c r="J287" s="119"/>
      <c r="K287" s="119"/>
      <c r="L287" s="119"/>
      <c r="M287" s="119"/>
      <c r="N287" s="119"/>
      <c r="O287" s="119"/>
      <c r="P287" s="119"/>
      <c r="Q287" s="120"/>
      <c r="R287" s="121"/>
      <c r="S287" s="104"/>
      <c r="T287" s="104"/>
      <c r="U287" s="104"/>
      <c r="V287" s="104"/>
      <c r="W287" s="104"/>
      <c r="X287" s="122"/>
      <c r="Y287" s="338"/>
      <c r="Z287" s="338"/>
      <c r="AA287" s="225"/>
      <c r="AB287" s="104"/>
      <c r="AC287" s="346"/>
      <c r="AD287"/>
      <c r="AE287"/>
      <c r="AF287"/>
      <c r="AG287"/>
      <c r="AH287" s="137"/>
      <c r="AI287"/>
      <c r="AJ287" s="13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c r="BQ287"/>
      <c r="BR287"/>
      <c r="BS287"/>
      <c r="BT287"/>
      <c r="BU287"/>
      <c r="BV287"/>
      <c r="BW287"/>
      <c r="BX287"/>
      <c r="BY287"/>
      <c r="BZ287"/>
      <c r="CA287"/>
      <c r="CB287"/>
      <c r="CC287"/>
      <c r="CD287"/>
      <c r="CE287"/>
      <c r="CF287"/>
      <c r="CG287"/>
      <c r="CH287"/>
      <c r="CI287"/>
      <c r="CJ287"/>
      <c r="CK287"/>
      <c r="CL287"/>
      <c r="CM287"/>
      <c r="CN287"/>
      <c r="CO287"/>
      <c r="CP287"/>
      <c r="CQ287"/>
      <c r="CR287"/>
      <c r="CS287"/>
      <c r="CT287"/>
      <c r="CU287"/>
      <c r="CV287"/>
      <c r="CW287"/>
      <c r="CX287"/>
      <c r="CY287"/>
      <c r="CZ287"/>
      <c r="DA287"/>
      <c r="DB287"/>
      <c r="DC287"/>
      <c r="DD287"/>
      <c r="DE287"/>
      <c r="DF287"/>
      <c r="DG287"/>
      <c r="DH287"/>
      <c r="DI287"/>
      <c r="DJ287"/>
      <c r="DK287"/>
      <c r="DL287"/>
      <c r="DM287"/>
      <c r="DN287"/>
      <c r="DO287"/>
      <c r="DP287"/>
      <c r="DQ287"/>
      <c r="DR287"/>
      <c r="DS287"/>
      <c r="DT287"/>
      <c r="DU287"/>
      <c r="DV287"/>
      <c r="DW287"/>
      <c r="DX287"/>
      <c r="DY287"/>
      <c r="DZ287"/>
      <c r="EA287"/>
      <c r="EB287"/>
      <c r="EC287"/>
      <c r="ED287"/>
      <c r="EE287"/>
      <c r="EF287"/>
      <c r="EG287"/>
      <c r="EH287"/>
      <c r="EI287"/>
      <c r="EJ287"/>
      <c r="EK287"/>
      <c r="EL287"/>
      <c r="EM287"/>
      <c r="EN287"/>
      <c r="EO287"/>
      <c r="EP287"/>
      <c r="EQ287"/>
      <c r="ER287"/>
      <c r="ES287"/>
      <c r="ET287"/>
      <c r="EU287"/>
      <c r="EV287"/>
      <c r="EW287"/>
      <c r="EX287"/>
      <c r="EY287"/>
      <c r="EZ287"/>
      <c r="FA287"/>
      <c r="FB287"/>
      <c r="FC287"/>
      <c r="FD287"/>
      <c r="FE287"/>
      <c r="FF287"/>
      <c r="FG287"/>
      <c r="FH287"/>
      <c r="FI287"/>
      <c r="FJ287"/>
      <c r="FK287"/>
      <c r="FL287"/>
      <c r="FM287"/>
      <c r="FN287"/>
      <c r="FO287"/>
      <c r="FP287"/>
      <c r="FQ287"/>
      <c r="FR287"/>
      <c r="FS287"/>
      <c r="FT287"/>
      <c r="FU287"/>
      <c r="FV287"/>
      <c r="FW287"/>
      <c r="FX287"/>
      <c r="FY287"/>
      <c r="FZ287"/>
      <c r="GA287"/>
      <c r="GB287"/>
      <c r="GC287"/>
      <c r="GD287"/>
      <c r="GE287"/>
      <c r="GF287"/>
      <c r="GG287"/>
      <c r="GH287"/>
      <c r="GI287"/>
      <c r="GJ287"/>
      <c r="GK287"/>
      <c r="GL287"/>
      <c r="GM287"/>
      <c r="GN287"/>
      <c r="GO287"/>
      <c r="GP287"/>
      <c r="GQ287"/>
      <c r="GR287"/>
      <c r="GS287"/>
      <c r="GT287"/>
      <c r="GU287"/>
      <c r="GV287"/>
      <c r="GW287"/>
      <c r="GX287"/>
      <c r="GY287"/>
      <c r="GZ287"/>
      <c r="HA287"/>
      <c r="HB287"/>
      <c r="HC287"/>
      <c r="HD287"/>
      <c r="HE287"/>
      <c r="HF287"/>
      <c r="HG287"/>
      <c r="HH287"/>
      <c r="HI287"/>
      <c r="HJ287"/>
      <c r="HK287"/>
      <c r="HL287"/>
      <c r="HM287"/>
      <c r="HN287"/>
      <c r="HO287"/>
      <c r="HP287"/>
      <c r="HQ287"/>
      <c r="HR287"/>
      <c r="HS287"/>
      <c r="HT287"/>
      <c r="HU287"/>
      <c r="HV287"/>
      <c r="HW287"/>
      <c r="HX287"/>
      <c r="HY287"/>
      <c r="HZ287"/>
      <c r="IA287"/>
      <c r="IB287"/>
      <c r="IC287"/>
      <c r="ID287"/>
      <c r="IE287"/>
      <c r="IF287"/>
      <c r="IG287"/>
      <c r="IH287"/>
      <c r="II287"/>
      <c r="IJ287"/>
      <c r="IK287"/>
      <c r="IL287"/>
      <c r="IM287"/>
      <c r="IN287"/>
      <c r="IO287"/>
      <c r="IP287"/>
      <c r="IQ287"/>
      <c r="IR287"/>
      <c r="IS287"/>
      <c r="IT287"/>
      <c r="IU287"/>
    </row>
    <row r="288" spans="1:255" ht="20.149999999999999" customHeight="1" thickBot="1">
      <c r="A288"/>
      <c r="B288" s="351"/>
      <c r="C288" s="352"/>
      <c r="D288" s="105"/>
      <c r="E288" s="339" t="s">
        <v>417</v>
      </c>
      <c r="F288" s="331"/>
      <c r="G288" s="331"/>
      <c r="H288" s="331"/>
      <c r="I288" s="91"/>
      <c r="J288" s="90"/>
      <c r="K288" s="90"/>
      <c r="L288" s="91"/>
      <c r="M288" s="90"/>
      <c r="N288" s="181" t="s">
        <v>7</v>
      </c>
      <c r="O288" s="332" t="s">
        <v>233</v>
      </c>
      <c r="P288" s="332"/>
      <c r="Q288" s="332"/>
      <c r="R288" s="226"/>
      <c r="S288" s="133"/>
      <c r="T288" s="133"/>
      <c r="U288" s="133"/>
      <c r="V288" s="133"/>
      <c r="W288" s="133"/>
      <c r="X288" s="219"/>
      <c r="Y288" s="219"/>
      <c r="Z288" s="219"/>
      <c r="AA288" s="112"/>
      <c r="AB288" s="113" t="s">
        <v>37</v>
      </c>
      <c r="AC288" s="340"/>
      <c r="AD288"/>
      <c r="AE288" s="22" t="str">
        <f>+N288</f>
        <v>□</v>
      </c>
      <c r="AF288"/>
      <c r="AG288"/>
      <c r="AH288" s="31" t="str">
        <f>IF(AE288&amp;AE289&amp;AE290="■□□","◎無し",IF(AE288&amp;AE289&amp;AE290="□■□","●適合",IF(AE288&amp;AE289&amp;AE290="□□■","◆未達",IF(AE288&amp;AE289&amp;AE290="□□□","■未答","▼矛盾"))))</f>
        <v>■未答</v>
      </c>
      <c r="AI288" s="88"/>
      <c r="AJ288"/>
      <c r="AK288"/>
      <c r="AL288" s="24" t="s">
        <v>75</v>
      </c>
      <c r="AM288" s="25" t="s">
        <v>76</v>
      </c>
      <c r="AN288" s="25" t="s">
        <v>77</v>
      </c>
      <c r="AO288" s="25" t="s">
        <v>78</v>
      </c>
      <c r="AP288" s="25" t="s">
        <v>79</v>
      </c>
      <c r="AQ288" s="26" t="s">
        <v>29</v>
      </c>
      <c r="AR288"/>
      <c r="AS288"/>
      <c r="AT288"/>
      <c r="AU288"/>
      <c r="AV288"/>
      <c r="AW288"/>
      <c r="AX288"/>
      <c r="AY288"/>
      <c r="AZ288"/>
      <c r="BA288"/>
      <c r="BB288"/>
      <c r="BC288"/>
      <c r="BD288"/>
      <c r="BE288"/>
      <c r="BF288"/>
      <c r="BG288"/>
      <c r="BH288"/>
      <c r="BI288"/>
      <c r="BJ288"/>
      <c r="BK288"/>
      <c r="BL288"/>
      <c r="BM288"/>
      <c r="BN288"/>
      <c r="BO288"/>
      <c r="BP288"/>
      <c r="BQ288"/>
      <c r="BR288"/>
      <c r="BS288"/>
      <c r="BT288"/>
      <c r="BU288"/>
      <c r="BV288"/>
      <c r="BW288"/>
      <c r="BX288"/>
      <c r="BY288"/>
      <c r="BZ288"/>
      <c r="CA288"/>
      <c r="CB288"/>
      <c r="CC288"/>
      <c r="CD288"/>
      <c r="CE288"/>
      <c r="CF288"/>
      <c r="CG288"/>
      <c r="CH288"/>
      <c r="CI288"/>
      <c r="CJ288"/>
      <c r="CK288"/>
      <c r="CL288"/>
      <c r="CM288"/>
      <c r="CN288"/>
      <c r="CO288"/>
      <c r="CP288"/>
      <c r="CQ288"/>
      <c r="CR288"/>
      <c r="CS288"/>
      <c r="CT288"/>
      <c r="CU288"/>
      <c r="CV288"/>
      <c r="CW288"/>
      <c r="CX288"/>
      <c r="CY288"/>
      <c r="CZ288"/>
      <c r="DA288"/>
      <c r="DB288"/>
      <c r="DC288"/>
      <c r="DD288"/>
      <c r="DE288"/>
      <c r="DF288"/>
      <c r="DG288"/>
      <c r="DH288"/>
      <c r="DI288"/>
      <c r="DJ288"/>
      <c r="DK288"/>
      <c r="DL288"/>
      <c r="DM288"/>
      <c r="DN288"/>
      <c r="DO288"/>
      <c r="DP288"/>
      <c r="DQ288"/>
      <c r="DR288"/>
      <c r="DS288"/>
      <c r="DT288"/>
      <c r="DU288"/>
      <c r="DV288"/>
      <c r="DW288"/>
      <c r="DX288"/>
      <c r="DY288"/>
      <c r="DZ288"/>
      <c r="EA288"/>
      <c r="EB288"/>
      <c r="EC288"/>
      <c r="ED288"/>
      <c r="EE288"/>
      <c r="EF288"/>
      <c r="EG288"/>
      <c r="EH288"/>
      <c r="EI288"/>
      <c r="EJ288"/>
      <c r="EK288"/>
      <c r="EL288"/>
      <c r="EM288"/>
      <c r="EN288"/>
      <c r="EO288"/>
      <c r="EP288"/>
      <c r="EQ288"/>
      <c r="ER288"/>
      <c r="ES288"/>
      <c r="ET288"/>
      <c r="EU288"/>
      <c r="EV288"/>
      <c r="EW288"/>
      <c r="EX288"/>
      <c r="EY288"/>
      <c r="EZ288"/>
      <c r="FA288"/>
      <c r="FB288"/>
      <c r="FC288"/>
      <c r="FD288"/>
      <c r="FE288"/>
      <c r="FF288"/>
      <c r="FG288"/>
      <c r="FH288"/>
      <c r="FI288"/>
      <c r="FJ288"/>
      <c r="FK288"/>
      <c r="FL288"/>
      <c r="FM288"/>
      <c r="FN288"/>
      <c r="FO288"/>
      <c r="FP288"/>
      <c r="FQ288"/>
      <c r="FR288"/>
      <c r="FS288"/>
      <c r="FT288"/>
      <c r="FU288"/>
      <c r="FV288"/>
      <c r="FW288"/>
      <c r="FX288"/>
      <c r="FY288"/>
      <c r="FZ288"/>
      <c r="GA288"/>
      <c r="GB288"/>
      <c r="GC288"/>
      <c r="GD288"/>
      <c r="GE288"/>
      <c r="GF288"/>
      <c r="GG288"/>
      <c r="GH288"/>
      <c r="GI288"/>
      <c r="GJ288"/>
      <c r="GK288"/>
      <c r="GL288"/>
      <c r="GM288"/>
      <c r="GN288"/>
      <c r="GO288"/>
      <c r="GP288"/>
      <c r="GQ288"/>
      <c r="GR288"/>
      <c r="GS288"/>
      <c r="GT288"/>
      <c r="GU288"/>
      <c r="GV288"/>
      <c r="GW288"/>
      <c r="GX288"/>
      <c r="GY288"/>
      <c r="GZ288"/>
      <c r="HA288"/>
      <c r="HB288"/>
      <c r="HC288"/>
      <c r="HD288"/>
      <c r="HE288"/>
      <c r="HF288"/>
      <c r="HG288"/>
      <c r="HH288"/>
      <c r="HI288"/>
      <c r="HJ288"/>
      <c r="HK288"/>
      <c r="HL288"/>
      <c r="HM288"/>
      <c r="HN288"/>
      <c r="HO288"/>
      <c r="HP288"/>
      <c r="HQ288"/>
      <c r="HR288"/>
      <c r="HS288"/>
      <c r="HT288"/>
      <c r="HU288"/>
      <c r="HV288"/>
      <c r="HW288"/>
      <c r="HX288"/>
      <c r="HY288"/>
      <c r="HZ288"/>
      <c r="IA288"/>
      <c r="IB288"/>
      <c r="IC288"/>
      <c r="ID288"/>
      <c r="IE288"/>
      <c r="IF288"/>
      <c r="IG288"/>
      <c r="IH288"/>
      <c r="II288"/>
      <c r="IJ288"/>
      <c r="IK288"/>
      <c r="IL288"/>
      <c r="IM288"/>
      <c r="IN288"/>
      <c r="IO288"/>
      <c r="IP288"/>
      <c r="IQ288"/>
      <c r="IR288"/>
      <c r="IS288"/>
      <c r="IT288"/>
      <c r="IU288"/>
    </row>
    <row r="289" spans="1:255" ht="20.149999999999999" customHeight="1" thickBot="1">
      <c r="A289"/>
      <c r="B289" s="351"/>
      <c r="C289" s="352"/>
      <c r="D289" s="105"/>
      <c r="E289" s="331"/>
      <c r="F289" s="331"/>
      <c r="G289" s="331"/>
      <c r="H289" s="331"/>
      <c r="I289" s="181" t="s">
        <v>7</v>
      </c>
      <c r="J289" s="317" t="s">
        <v>303</v>
      </c>
      <c r="K289" s="317"/>
      <c r="L289" s="317"/>
      <c r="M289" s="317"/>
      <c r="N289" s="317"/>
      <c r="O289" s="317"/>
      <c r="P289" s="317"/>
      <c r="Q289" s="317"/>
      <c r="R289" s="318" t="s">
        <v>175</v>
      </c>
      <c r="S289" s="318"/>
      <c r="T289" s="318"/>
      <c r="U289" s="318"/>
      <c r="V289" s="181" t="s">
        <v>7</v>
      </c>
      <c r="W289" s="319" t="s">
        <v>176</v>
      </c>
      <c r="X289" s="319"/>
      <c r="Y289" s="181" t="s">
        <v>7</v>
      </c>
      <c r="Z289" s="320" t="s">
        <v>177</v>
      </c>
      <c r="AA289" s="320"/>
      <c r="AB289" s="126"/>
      <c r="AC289" s="340"/>
      <c r="AD289"/>
      <c r="AE289" s="1" t="str">
        <f>+I289</f>
        <v>□</v>
      </c>
      <c r="AF289"/>
      <c r="AG289"/>
      <c r="AH289" s="177" t="s">
        <v>109</v>
      </c>
      <c r="AI289"/>
      <c r="AJ289" s="30" t="str">
        <f>IF(V289&amp;Y289="■□","◎過分",IF(V289&amp;Y289="□■","●適合",IF(V289&amp;Y289="□□","■未答","▼矛盾")))</f>
        <v>■未答</v>
      </c>
      <c r="AK289"/>
      <c r="AL289" s="24"/>
      <c r="AM289" s="30" t="s">
        <v>2</v>
      </c>
      <c r="AN289" s="30" t="s">
        <v>3</v>
      </c>
      <c r="AO289" s="30" t="s">
        <v>4</v>
      </c>
      <c r="AP289" s="31" t="s">
        <v>30</v>
      </c>
      <c r="AQ289" s="31" t="s">
        <v>5</v>
      </c>
      <c r="AR289"/>
      <c r="AS289"/>
      <c r="AT289"/>
      <c r="AU289"/>
      <c r="AV289"/>
      <c r="AW289"/>
      <c r="AX289"/>
      <c r="AY289"/>
      <c r="AZ289"/>
      <c r="BA289"/>
      <c r="BB289"/>
      <c r="BC289"/>
      <c r="BD289"/>
      <c r="BE289"/>
      <c r="BF289"/>
      <c r="BG289"/>
      <c r="BH289"/>
      <c r="BI289"/>
      <c r="BJ289"/>
      <c r="BK289"/>
      <c r="BL289"/>
      <c r="BM289"/>
      <c r="BN289"/>
      <c r="BO289"/>
      <c r="BP289"/>
      <c r="BQ289"/>
      <c r="BR289"/>
      <c r="BS289"/>
      <c r="BT289"/>
      <c r="BU289"/>
      <c r="BV289"/>
      <c r="BW289"/>
      <c r="BX289"/>
      <c r="BY289"/>
      <c r="BZ289"/>
      <c r="CA289"/>
      <c r="CB289"/>
      <c r="CC289"/>
      <c r="CD289"/>
      <c r="CE289"/>
      <c r="CF289"/>
      <c r="CG289"/>
      <c r="CH289"/>
      <c r="CI289"/>
      <c r="CJ289"/>
      <c r="CK289"/>
      <c r="CL289"/>
      <c r="CM289"/>
      <c r="CN289"/>
      <c r="CO289"/>
      <c r="CP289"/>
      <c r="CQ289"/>
      <c r="CR289"/>
      <c r="CS289"/>
      <c r="CT289"/>
      <c r="CU289"/>
      <c r="CV289"/>
      <c r="CW289"/>
      <c r="CX289"/>
      <c r="CY289"/>
      <c r="CZ289"/>
      <c r="DA289"/>
      <c r="DB289"/>
      <c r="DC289"/>
      <c r="DD289"/>
      <c r="DE289"/>
      <c r="DF289"/>
      <c r="DG289"/>
      <c r="DH289"/>
      <c r="DI289"/>
      <c r="DJ289"/>
      <c r="DK289"/>
      <c r="DL289"/>
      <c r="DM289"/>
      <c r="DN289"/>
      <c r="DO289"/>
      <c r="DP289"/>
      <c r="DQ289"/>
      <c r="DR289"/>
      <c r="DS289"/>
      <c r="DT289"/>
      <c r="DU289"/>
      <c r="DV289"/>
      <c r="DW289"/>
      <c r="DX289"/>
      <c r="DY289"/>
      <c r="DZ289"/>
      <c r="EA289"/>
      <c r="EB289"/>
      <c r="EC289"/>
      <c r="ED289"/>
      <c r="EE289"/>
      <c r="EF289"/>
      <c r="EG289"/>
      <c r="EH289"/>
      <c r="EI289"/>
      <c r="EJ289"/>
      <c r="EK289"/>
      <c r="EL289"/>
      <c r="EM289"/>
      <c r="EN289"/>
      <c r="EO289"/>
      <c r="EP289"/>
      <c r="EQ289"/>
      <c r="ER289"/>
      <c r="ES289"/>
      <c r="ET289"/>
      <c r="EU289"/>
      <c r="EV289"/>
      <c r="EW289"/>
      <c r="EX289"/>
      <c r="EY289"/>
      <c r="EZ289"/>
      <c r="FA289"/>
      <c r="FB289"/>
      <c r="FC289"/>
      <c r="FD289"/>
      <c r="FE289"/>
      <c r="FF289"/>
      <c r="FG289"/>
      <c r="FH289"/>
      <c r="FI289"/>
      <c r="FJ289"/>
      <c r="FK289"/>
      <c r="FL289"/>
      <c r="FM289"/>
      <c r="FN289"/>
      <c r="FO289"/>
      <c r="FP289"/>
      <c r="FQ289"/>
      <c r="FR289"/>
      <c r="FS289"/>
      <c r="FT289"/>
      <c r="FU289"/>
      <c r="FV289"/>
      <c r="FW289"/>
      <c r="FX289"/>
      <c r="FY289"/>
      <c r="FZ289"/>
      <c r="GA289"/>
      <c r="GB289"/>
      <c r="GC289"/>
      <c r="GD289"/>
      <c r="GE289"/>
      <c r="GF289"/>
      <c r="GG289"/>
      <c r="GH289"/>
      <c r="GI289"/>
      <c r="GJ289"/>
      <c r="GK289"/>
      <c r="GL289"/>
      <c r="GM289"/>
      <c r="GN289"/>
      <c r="GO289"/>
      <c r="GP289"/>
      <c r="GQ289"/>
      <c r="GR289"/>
      <c r="GS289"/>
      <c r="GT289"/>
      <c r="GU289"/>
      <c r="GV289"/>
      <c r="GW289"/>
      <c r="GX289"/>
      <c r="GY289"/>
      <c r="GZ289"/>
      <c r="HA289"/>
      <c r="HB289"/>
      <c r="HC289"/>
      <c r="HD289"/>
      <c r="HE289"/>
      <c r="HF289"/>
      <c r="HG289"/>
      <c r="HH289"/>
      <c r="HI289"/>
      <c r="HJ289"/>
      <c r="HK289"/>
      <c r="HL289"/>
      <c r="HM289"/>
      <c r="HN289"/>
      <c r="HO289"/>
      <c r="HP289"/>
      <c r="HQ289"/>
      <c r="HR289"/>
      <c r="HS289"/>
      <c r="HT289"/>
      <c r="HU289"/>
      <c r="HV289"/>
      <c r="HW289"/>
      <c r="HX289"/>
      <c r="HY289"/>
      <c r="HZ289"/>
      <c r="IA289"/>
      <c r="IB289"/>
      <c r="IC289"/>
      <c r="ID289"/>
      <c r="IE289"/>
      <c r="IF289"/>
      <c r="IG289"/>
      <c r="IH289"/>
      <c r="II289"/>
      <c r="IJ289"/>
      <c r="IK289"/>
      <c r="IL289"/>
      <c r="IM289"/>
      <c r="IN289"/>
      <c r="IO289"/>
      <c r="IP289"/>
      <c r="IQ289"/>
      <c r="IR289"/>
      <c r="IS289"/>
      <c r="IT289"/>
      <c r="IU289"/>
    </row>
    <row r="290" spans="1:255" ht="20.149999999999999" customHeight="1" thickBot="1">
      <c r="A290"/>
      <c r="B290" s="351"/>
      <c r="C290" s="352"/>
      <c r="D290" s="105"/>
      <c r="E290" s="331"/>
      <c r="F290" s="331"/>
      <c r="G290" s="331"/>
      <c r="H290" s="331"/>
      <c r="I290" s="182" t="s">
        <v>7</v>
      </c>
      <c r="J290" s="342" t="s">
        <v>258</v>
      </c>
      <c r="K290" s="342"/>
      <c r="L290" s="342"/>
      <c r="M290" s="342"/>
      <c r="N290" s="342"/>
      <c r="O290" s="342"/>
      <c r="P290" s="342"/>
      <c r="Q290" s="342"/>
      <c r="R290" s="343" t="s">
        <v>199</v>
      </c>
      <c r="S290" s="343"/>
      <c r="T290" s="343"/>
      <c r="U290" s="343"/>
      <c r="V290" s="343"/>
      <c r="W290" s="343"/>
      <c r="X290" s="329"/>
      <c r="Y290" s="329"/>
      <c r="Z290" s="329"/>
      <c r="AA290" s="104" t="s">
        <v>82</v>
      </c>
      <c r="AB290" s="104"/>
      <c r="AC290" s="340"/>
      <c r="AD290"/>
      <c r="AE290" s="1" t="str">
        <f>+I290</f>
        <v>□</v>
      </c>
      <c r="AF290"/>
      <c r="AG290"/>
      <c r="AH290" s="177" t="s">
        <v>179</v>
      </c>
      <c r="AI290"/>
      <c r="AJ290" s="178" t="str">
        <f>IF(X290&gt;0,IF(X290&lt;700,"◆低すぎ",IF(X290&gt;900,"◆高すぎ","●適合")),"■未答")</f>
        <v>■未答</v>
      </c>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c r="BQ290"/>
      <c r="BR290"/>
      <c r="BS290"/>
      <c r="BT290"/>
      <c r="BU290"/>
      <c r="BV290"/>
      <c r="BW290"/>
      <c r="BX290"/>
      <c r="BY290"/>
      <c r="BZ290"/>
      <c r="CA290"/>
      <c r="CB290"/>
      <c r="CC290"/>
      <c r="CD290"/>
      <c r="CE290"/>
      <c r="CF290"/>
      <c r="CG290"/>
      <c r="CH290"/>
      <c r="CI290"/>
      <c r="CJ290"/>
      <c r="CK290"/>
      <c r="CL290"/>
      <c r="CM290"/>
      <c r="CN290"/>
      <c r="CO290"/>
      <c r="CP290"/>
      <c r="CQ290"/>
      <c r="CR290"/>
      <c r="CS290"/>
      <c r="CT290"/>
      <c r="CU290"/>
      <c r="CV290"/>
      <c r="CW290"/>
      <c r="CX290"/>
      <c r="CY290"/>
      <c r="CZ290"/>
      <c r="DA290"/>
      <c r="DB290"/>
      <c r="DC290"/>
      <c r="DD290"/>
      <c r="DE290"/>
      <c r="DF290"/>
      <c r="DG290"/>
      <c r="DH290"/>
      <c r="DI290"/>
      <c r="DJ290"/>
      <c r="DK290"/>
      <c r="DL290"/>
      <c r="DM290"/>
      <c r="DN290"/>
      <c r="DO290"/>
      <c r="DP290"/>
      <c r="DQ290"/>
      <c r="DR290"/>
      <c r="DS290"/>
      <c r="DT290"/>
      <c r="DU290"/>
      <c r="DV290"/>
      <c r="DW290"/>
      <c r="DX290"/>
      <c r="DY290"/>
      <c r="DZ290"/>
      <c r="EA290"/>
      <c r="EB290"/>
      <c r="EC290"/>
      <c r="ED290"/>
      <c r="EE290"/>
      <c r="EF290"/>
      <c r="EG290"/>
      <c r="EH290"/>
      <c r="EI290"/>
      <c r="EJ290"/>
      <c r="EK290"/>
      <c r="EL290"/>
      <c r="EM290"/>
      <c r="EN290"/>
      <c r="EO290"/>
      <c r="EP290"/>
      <c r="EQ290"/>
      <c r="ER290"/>
      <c r="ES290"/>
      <c r="ET290"/>
      <c r="EU290"/>
      <c r="EV290"/>
      <c r="EW290"/>
      <c r="EX290"/>
      <c r="EY290"/>
      <c r="EZ290"/>
      <c r="FA290"/>
      <c r="FB290"/>
      <c r="FC290"/>
      <c r="FD290"/>
      <c r="FE290"/>
      <c r="FF290"/>
      <c r="FG290"/>
      <c r="FH290"/>
      <c r="FI290"/>
      <c r="FJ290"/>
      <c r="FK290"/>
      <c r="FL290"/>
      <c r="FM290"/>
      <c r="FN290"/>
      <c r="FO290"/>
      <c r="FP290"/>
      <c r="FQ290"/>
      <c r="FR290"/>
      <c r="FS290"/>
      <c r="FT290"/>
      <c r="FU290"/>
      <c r="FV290"/>
      <c r="FW290"/>
      <c r="FX290"/>
      <c r="FY290"/>
      <c r="FZ290"/>
      <c r="GA290"/>
      <c r="GB290"/>
      <c r="GC290"/>
      <c r="GD290"/>
      <c r="GE290"/>
      <c r="GF290"/>
      <c r="GG290"/>
      <c r="GH290"/>
      <c r="GI290"/>
      <c r="GJ290"/>
      <c r="GK290"/>
      <c r="GL290"/>
      <c r="GM290"/>
      <c r="GN290"/>
      <c r="GO290"/>
      <c r="GP290"/>
      <c r="GQ290"/>
      <c r="GR290"/>
      <c r="GS290"/>
      <c r="GT290"/>
      <c r="GU290"/>
      <c r="GV290"/>
      <c r="GW290"/>
      <c r="GX290"/>
      <c r="GY290"/>
      <c r="GZ290"/>
      <c r="HA290"/>
      <c r="HB290"/>
      <c r="HC290"/>
      <c r="HD290"/>
      <c r="HE290"/>
      <c r="HF290"/>
      <c r="HG290"/>
      <c r="HH290"/>
      <c r="HI290"/>
      <c r="HJ290"/>
      <c r="HK290"/>
      <c r="HL290"/>
      <c r="HM290"/>
      <c r="HN290"/>
      <c r="HO290"/>
      <c r="HP290"/>
      <c r="HQ290"/>
      <c r="HR290"/>
      <c r="HS290"/>
      <c r="HT290"/>
      <c r="HU290"/>
      <c r="HV290"/>
      <c r="HW290"/>
      <c r="HX290"/>
      <c r="HY290"/>
      <c r="HZ290"/>
      <c r="IA290"/>
      <c r="IB290"/>
      <c r="IC290"/>
      <c r="ID290"/>
      <c r="IE290"/>
      <c r="IF290"/>
      <c r="IG290"/>
      <c r="IH290"/>
      <c r="II290"/>
      <c r="IJ290"/>
      <c r="IK290"/>
      <c r="IL290"/>
      <c r="IM290"/>
      <c r="IN290"/>
      <c r="IO290"/>
      <c r="IP290"/>
      <c r="IQ290"/>
      <c r="IR290"/>
      <c r="IS290"/>
      <c r="IT290"/>
      <c r="IU290"/>
    </row>
    <row r="291" spans="1:255" ht="20.149999999999999" customHeight="1" thickBot="1">
      <c r="B291" s="351"/>
      <c r="C291" s="352"/>
      <c r="D291" s="94"/>
      <c r="E291" s="331" t="s">
        <v>304</v>
      </c>
      <c r="F291" s="331"/>
      <c r="G291" s="331"/>
      <c r="H291" s="331"/>
      <c r="I291" s="215"/>
      <c r="J291" s="189"/>
      <c r="K291" s="189"/>
      <c r="L291" s="215"/>
      <c r="M291" s="189"/>
      <c r="N291" s="216" t="s">
        <v>7</v>
      </c>
      <c r="O291" s="332" t="s">
        <v>233</v>
      </c>
      <c r="P291" s="332"/>
      <c r="Q291" s="332"/>
      <c r="R291" s="83"/>
      <c r="S291" s="87" t="s">
        <v>302</v>
      </c>
      <c r="T291" s="84"/>
      <c r="U291" s="84"/>
      <c r="V291" s="84"/>
      <c r="W291" s="84"/>
      <c r="X291" s="84"/>
      <c r="Y291" s="333"/>
      <c r="Z291" s="333"/>
      <c r="AA291" s="186" t="s">
        <v>82</v>
      </c>
      <c r="AB291" s="186"/>
      <c r="AC291" s="340"/>
      <c r="AE291" s="22" t="str">
        <f>+N291</f>
        <v>□</v>
      </c>
      <c r="AH291" s="31" t="str">
        <f>IF(AE291&amp;AE292&amp;AE293="■□□","◎無し",IF(AE291&amp;AE292&amp;AE293="□■□","●適合",IF(AE291&amp;AE292&amp;AE293="□□■","◆未達",IF(AE291&amp;AE292&amp;AE293="□□□","■未答","▼矛盾"))))</f>
        <v>■未答</v>
      </c>
      <c r="AI291" s="88"/>
      <c r="AJ291" s="31" t="str">
        <f>IF(Y291&gt;0,IF(Y291&lt;900,"◆未達","●適合"),"■未答")</f>
        <v>■未答</v>
      </c>
      <c r="AK291" s="245" t="s">
        <v>305</v>
      </c>
      <c r="AL291" s="24" t="s">
        <v>75</v>
      </c>
      <c r="AM291" s="25" t="s">
        <v>76</v>
      </c>
      <c r="AN291" s="25" t="s">
        <v>77</v>
      </c>
      <c r="AO291" s="25" t="s">
        <v>78</v>
      </c>
      <c r="AP291" s="25" t="s">
        <v>79</v>
      </c>
      <c r="AQ291" s="26" t="s">
        <v>29</v>
      </c>
      <c r="BB291" s="1"/>
      <c r="BC291" s="1"/>
      <c r="BD291" s="1"/>
      <c r="BE291" s="1"/>
      <c r="BF291" s="1"/>
      <c r="BG291" s="1"/>
      <c r="BH291" s="1"/>
      <c r="BI291" s="1"/>
    </row>
    <row r="292" spans="1:255" ht="20.149999999999999" customHeight="1" thickBot="1">
      <c r="B292" s="351"/>
      <c r="C292" s="352"/>
      <c r="D292" s="94"/>
      <c r="E292" s="331"/>
      <c r="F292" s="331"/>
      <c r="G292" s="331"/>
      <c r="H292" s="331"/>
      <c r="I292" s="182" t="s">
        <v>7</v>
      </c>
      <c r="J292" s="334" t="s">
        <v>22</v>
      </c>
      <c r="K292" s="334"/>
      <c r="L292" s="182" t="s">
        <v>7</v>
      </c>
      <c r="M292" s="334" t="s">
        <v>23</v>
      </c>
      <c r="N292" s="334"/>
      <c r="O292" s="334"/>
      <c r="P292" s="119"/>
      <c r="Q292" s="120"/>
      <c r="R292" s="240"/>
      <c r="S292" s="221" t="s">
        <v>306</v>
      </c>
      <c r="T292" s="104"/>
      <c r="U292" s="104"/>
      <c r="V292" s="104"/>
      <c r="W292" s="104"/>
      <c r="X292" s="104"/>
      <c r="Y292" s="335"/>
      <c r="Z292" s="335"/>
      <c r="AA292" s="225" t="s">
        <v>82</v>
      </c>
      <c r="AB292" s="225"/>
      <c r="AC292" s="340"/>
      <c r="AD292"/>
      <c r="AE292" s="1" t="str">
        <f>+I292</f>
        <v>□</v>
      </c>
      <c r="AF292"/>
      <c r="AG292"/>
      <c r="AJ292" s="31" t="str">
        <f>IF(Y292&gt;0,IF(Y292&lt;900,"◆未達","●適合"),"■未答")</f>
        <v>■未答</v>
      </c>
      <c r="AK292" s="245" t="s">
        <v>307</v>
      </c>
      <c r="AL292" s="24"/>
      <c r="AM292" s="30" t="s">
        <v>2</v>
      </c>
      <c r="AN292" s="30" t="s">
        <v>3</v>
      </c>
      <c r="AO292" s="30" t="s">
        <v>4</v>
      </c>
      <c r="AP292" s="31" t="s">
        <v>30</v>
      </c>
      <c r="AQ292" s="31" t="s">
        <v>5</v>
      </c>
      <c r="AR292"/>
      <c r="AS292"/>
      <c r="AT292"/>
      <c r="AU292"/>
      <c r="AV292"/>
      <c r="AW292"/>
      <c r="AX292"/>
      <c r="AY292"/>
      <c r="AZ292"/>
      <c r="BA292"/>
      <c r="BB292"/>
      <c r="BC292"/>
      <c r="BD292"/>
      <c r="BE292"/>
      <c r="BF292"/>
      <c r="BG292"/>
      <c r="BH292"/>
      <c r="BI292"/>
      <c r="BJ292"/>
      <c r="BK292"/>
      <c r="BL292"/>
      <c r="BM292"/>
      <c r="BN292"/>
      <c r="BO292"/>
      <c r="BP292"/>
      <c r="BQ292"/>
      <c r="BR292"/>
      <c r="BS292"/>
      <c r="BT292"/>
      <c r="BU292"/>
      <c r="BV292"/>
      <c r="BW292"/>
      <c r="BX292"/>
      <c r="BY292"/>
      <c r="BZ292"/>
      <c r="CA292"/>
      <c r="CB292"/>
      <c r="CC292"/>
      <c r="CD292"/>
      <c r="CE292"/>
      <c r="CF292"/>
      <c r="CG292"/>
      <c r="CH292"/>
      <c r="CI292"/>
      <c r="CJ292"/>
      <c r="CK292"/>
      <c r="CL292"/>
      <c r="CM292"/>
      <c r="CN292"/>
      <c r="CO292"/>
      <c r="CP292"/>
      <c r="CQ292"/>
      <c r="CR292"/>
      <c r="CS292"/>
      <c r="CT292"/>
      <c r="CU292"/>
      <c r="CV292"/>
      <c r="CW292"/>
      <c r="CX292"/>
      <c r="CY292"/>
      <c r="CZ292"/>
      <c r="DA292"/>
      <c r="DB292"/>
      <c r="DC292"/>
      <c r="DD292"/>
      <c r="DE292"/>
      <c r="DF292"/>
      <c r="DG292"/>
      <c r="DH292"/>
      <c r="DI292"/>
      <c r="DJ292"/>
      <c r="DK292"/>
      <c r="DL292"/>
      <c r="DM292"/>
      <c r="DN292"/>
      <c r="DO292"/>
      <c r="DP292"/>
      <c r="DQ292"/>
      <c r="DR292"/>
      <c r="DS292"/>
      <c r="DT292"/>
      <c r="DU292"/>
      <c r="DV292"/>
      <c r="DW292"/>
      <c r="DX292"/>
      <c r="DY292"/>
      <c r="DZ292"/>
      <c r="EA292"/>
      <c r="EB292"/>
      <c r="EC292"/>
      <c r="ED292"/>
      <c r="EE292"/>
      <c r="EF292"/>
      <c r="EG292"/>
      <c r="EH292"/>
      <c r="EI292"/>
      <c r="EJ292"/>
      <c r="EK292"/>
      <c r="EL292"/>
      <c r="EM292"/>
      <c r="EN292"/>
      <c r="EO292"/>
      <c r="EP292"/>
      <c r="EQ292"/>
      <c r="ER292"/>
      <c r="ES292"/>
      <c r="ET292"/>
      <c r="EU292"/>
      <c r="EV292"/>
      <c r="EW292"/>
      <c r="EX292"/>
      <c r="EY292"/>
      <c r="EZ292"/>
      <c r="FA292"/>
      <c r="FB292"/>
      <c r="FC292"/>
      <c r="FD292"/>
      <c r="FE292"/>
      <c r="FF292"/>
      <c r="FG292"/>
      <c r="FH292"/>
      <c r="FI292"/>
      <c r="FJ292"/>
      <c r="FK292"/>
      <c r="FL292"/>
      <c r="FM292"/>
      <c r="FN292"/>
      <c r="FO292"/>
      <c r="FP292"/>
      <c r="FQ292"/>
      <c r="FR292"/>
      <c r="FS292"/>
      <c r="FT292"/>
      <c r="FU292"/>
      <c r="FV292"/>
      <c r="FW292"/>
      <c r="FX292"/>
      <c r="FY292"/>
      <c r="FZ292"/>
      <c r="GA292"/>
      <c r="GB292"/>
      <c r="GC292"/>
      <c r="GD292"/>
      <c r="GE292"/>
      <c r="GF292"/>
      <c r="GG292"/>
      <c r="GH292"/>
      <c r="GI292"/>
      <c r="GJ292"/>
      <c r="GK292"/>
      <c r="GL292"/>
      <c r="GM292"/>
      <c r="GN292"/>
      <c r="GO292"/>
      <c r="GP292"/>
      <c r="GQ292"/>
      <c r="GR292"/>
      <c r="GS292"/>
      <c r="GT292"/>
      <c r="GU292"/>
      <c r="GV292"/>
      <c r="GW292"/>
      <c r="GX292"/>
      <c r="GY292"/>
      <c r="GZ292"/>
      <c r="HA292"/>
      <c r="HB292"/>
      <c r="HC292"/>
      <c r="HD292"/>
      <c r="HE292"/>
      <c r="HF292"/>
      <c r="HG292"/>
      <c r="HH292"/>
      <c r="HI292"/>
      <c r="HJ292"/>
      <c r="HK292"/>
      <c r="HL292"/>
      <c r="HM292"/>
      <c r="HN292"/>
      <c r="HO292"/>
      <c r="HP292"/>
      <c r="HQ292"/>
      <c r="HR292"/>
      <c r="HS292"/>
      <c r="HT292"/>
      <c r="HU292"/>
      <c r="HV292"/>
      <c r="HW292"/>
      <c r="HX292"/>
      <c r="HY292"/>
      <c r="HZ292"/>
      <c r="IA292"/>
      <c r="IB292"/>
      <c r="IC292"/>
      <c r="ID292"/>
      <c r="IE292"/>
      <c r="IF292"/>
      <c r="IG292"/>
      <c r="IH292"/>
      <c r="II292"/>
      <c r="IJ292"/>
      <c r="IK292"/>
      <c r="IL292"/>
      <c r="IM292"/>
      <c r="IN292"/>
      <c r="IO292"/>
      <c r="IP292"/>
      <c r="IQ292"/>
      <c r="IR292"/>
      <c r="IS292"/>
      <c r="IT292"/>
      <c r="IU292"/>
    </row>
    <row r="293" spans="1:255" ht="20.149999999999999" customHeight="1" thickBot="1">
      <c r="A293"/>
      <c r="B293" s="351"/>
      <c r="C293" s="352"/>
      <c r="D293" s="94"/>
      <c r="E293" s="336" t="s">
        <v>245</v>
      </c>
      <c r="F293" s="324" t="s">
        <v>246</v>
      </c>
      <c r="G293" s="324"/>
      <c r="H293" s="324"/>
      <c r="I293" s="130"/>
      <c r="J293" s="189"/>
      <c r="K293" s="189"/>
      <c r="L293" s="189"/>
      <c r="M293" s="189"/>
      <c r="N293" s="216" t="s">
        <v>7</v>
      </c>
      <c r="O293" s="328" t="s">
        <v>233</v>
      </c>
      <c r="P293" s="328"/>
      <c r="Q293" s="328"/>
      <c r="R293" s="321" t="s">
        <v>141</v>
      </c>
      <c r="S293" s="321"/>
      <c r="T293" s="321"/>
      <c r="U293" s="321"/>
      <c r="V293" s="322"/>
      <c r="W293" s="322"/>
      <c r="X293" s="84" t="s">
        <v>82</v>
      </c>
      <c r="Y293" s="84"/>
      <c r="Z293" s="84"/>
      <c r="AA293" s="84"/>
      <c r="AB293" s="84"/>
      <c r="AC293" s="340"/>
      <c r="AD293"/>
      <c r="AE293" s="1" t="str">
        <f>+L292</f>
        <v>□</v>
      </c>
      <c r="AF293"/>
      <c r="AG293"/>
      <c r="AH293" s="31" t="str">
        <f>IF(AE294&amp;AE295&amp;AE296="■□□","◎無し",IF(AE294&amp;AE295&amp;AE296="□■□","●適合",IF(AE294&amp;AE295&amp;AE296="□□■","◆未達",IF(AE294&amp;AE295&amp;AE296="□□□","■未答","▼矛盾"))))</f>
        <v>■未答</v>
      </c>
      <c r="AI293"/>
      <c r="AJ293"/>
      <c r="AK293"/>
      <c r="AL293"/>
      <c r="AM293"/>
      <c r="AN293"/>
      <c r="AO293"/>
      <c r="AP293"/>
      <c r="AQ293"/>
      <c r="AR293"/>
      <c r="AS293"/>
      <c r="AT293"/>
      <c r="AU293"/>
      <c r="AV293"/>
      <c r="AW293"/>
      <c r="AX293"/>
      <c r="AY293"/>
      <c r="AZ293"/>
      <c r="BA293"/>
      <c r="BB293" s="1"/>
      <c r="BC293" s="1"/>
      <c r="BD293" s="1"/>
      <c r="BE293" s="1"/>
      <c r="BF293" s="1"/>
      <c r="BG293" s="1"/>
      <c r="BH293" s="1"/>
      <c r="BI293" s="1"/>
      <c r="BJ293"/>
      <c r="BK293"/>
      <c r="BL293"/>
      <c r="BM293"/>
      <c r="BN293"/>
      <c r="BO293"/>
      <c r="BP293"/>
      <c r="BQ293"/>
      <c r="BR293"/>
      <c r="BS293"/>
      <c r="BT293"/>
      <c r="BU293"/>
      <c r="BV293"/>
      <c r="BW293"/>
      <c r="BX293"/>
      <c r="BY293"/>
      <c r="BZ293"/>
      <c r="CA293"/>
      <c r="CB293"/>
      <c r="CC293"/>
      <c r="CD293"/>
      <c r="CE293"/>
      <c r="CF293"/>
      <c r="CG293"/>
      <c r="CH293"/>
      <c r="CI293"/>
      <c r="CJ293"/>
      <c r="CK293"/>
      <c r="CL293"/>
      <c r="CM293"/>
      <c r="CN293"/>
      <c r="CO293"/>
      <c r="CP293"/>
      <c r="CQ293"/>
      <c r="CR293"/>
      <c r="CS293"/>
      <c r="CT293"/>
      <c r="CU293"/>
      <c r="CV293"/>
      <c r="CW293"/>
      <c r="CX293"/>
      <c r="CY293"/>
      <c r="CZ293"/>
      <c r="DA293"/>
      <c r="DB293"/>
      <c r="DC293"/>
      <c r="DD293"/>
      <c r="DE293"/>
      <c r="DF293"/>
      <c r="DG293"/>
      <c r="DH293"/>
      <c r="DI293"/>
      <c r="DJ293"/>
      <c r="DK293"/>
      <c r="DL293"/>
      <c r="DM293"/>
      <c r="DN293"/>
      <c r="DO293"/>
      <c r="DP293"/>
      <c r="DQ293"/>
      <c r="DR293"/>
      <c r="DS293"/>
      <c r="DT293"/>
      <c r="DU293"/>
      <c r="DV293"/>
      <c r="DW293"/>
      <c r="DX293"/>
      <c r="DY293"/>
      <c r="DZ293"/>
      <c r="EA293"/>
      <c r="EB293"/>
      <c r="EC293"/>
      <c r="ED293"/>
      <c r="EE293"/>
      <c r="EF293"/>
      <c r="EG293"/>
      <c r="EH293"/>
      <c r="EI293"/>
      <c r="EJ293"/>
      <c r="EK293"/>
      <c r="EL293"/>
      <c r="EM293"/>
      <c r="EN293"/>
      <c r="EO293"/>
      <c r="EP293"/>
      <c r="EQ293"/>
      <c r="ER293"/>
      <c r="ES293"/>
      <c r="ET293"/>
      <c r="EU293"/>
      <c r="EV293"/>
      <c r="EW293"/>
      <c r="EX293"/>
      <c r="EY293"/>
      <c r="EZ293"/>
      <c r="FA293"/>
      <c r="FB293"/>
      <c r="FC293"/>
      <c r="FD293"/>
      <c r="FE293"/>
      <c r="FF293"/>
      <c r="FG293"/>
      <c r="FH293"/>
      <c r="FI293"/>
      <c r="FJ293"/>
      <c r="FK293"/>
      <c r="FL293"/>
      <c r="FM293"/>
      <c r="FN293"/>
      <c r="FO293"/>
      <c r="FP293"/>
      <c r="FQ293"/>
      <c r="FR293"/>
      <c r="FS293"/>
      <c r="FT293"/>
      <c r="FU293"/>
      <c r="FV293"/>
      <c r="FW293"/>
      <c r="FX293"/>
      <c r="FY293"/>
      <c r="FZ293"/>
      <c r="GA293"/>
      <c r="GB293"/>
      <c r="GC293"/>
      <c r="GD293"/>
      <c r="GE293"/>
      <c r="GF293"/>
      <c r="GG293"/>
      <c r="GH293"/>
      <c r="GI293"/>
      <c r="GJ293"/>
      <c r="GK293"/>
      <c r="GL293"/>
      <c r="GM293"/>
      <c r="GN293"/>
      <c r="GO293"/>
      <c r="GP293"/>
      <c r="GQ293"/>
      <c r="GR293"/>
      <c r="GS293"/>
      <c r="GT293"/>
      <c r="GU293"/>
      <c r="GV293"/>
      <c r="GW293"/>
      <c r="GX293"/>
      <c r="GY293"/>
      <c r="GZ293"/>
      <c r="HA293"/>
      <c r="HB293"/>
      <c r="HC293"/>
      <c r="HD293"/>
      <c r="HE293"/>
      <c r="HF293"/>
      <c r="HG293"/>
      <c r="HH293"/>
      <c r="HI293"/>
      <c r="HJ293"/>
      <c r="HK293"/>
      <c r="HL293"/>
      <c r="HM293"/>
      <c r="HN293"/>
      <c r="HO293"/>
      <c r="HP293"/>
      <c r="HQ293"/>
      <c r="HR293"/>
      <c r="HS293"/>
      <c r="HT293"/>
      <c r="HU293"/>
      <c r="HV293"/>
      <c r="HW293"/>
      <c r="HX293"/>
      <c r="HY293"/>
      <c r="HZ293"/>
      <c r="IA293"/>
      <c r="IB293"/>
      <c r="IC293"/>
      <c r="ID293"/>
      <c r="IE293"/>
      <c r="IF293"/>
      <c r="IG293"/>
      <c r="IH293"/>
      <c r="II293"/>
      <c r="IJ293"/>
      <c r="IK293"/>
      <c r="IL293"/>
      <c r="IM293"/>
      <c r="IN293"/>
      <c r="IO293"/>
      <c r="IP293"/>
      <c r="IQ293"/>
      <c r="IR293"/>
      <c r="IS293"/>
      <c r="IT293"/>
      <c r="IU293"/>
    </row>
    <row r="294" spans="1:255" ht="20.149999999999999" customHeight="1" thickBot="1">
      <c r="B294" s="351"/>
      <c r="C294" s="352"/>
      <c r="D294" s="94"/>
      <c r="E294" s="336"/>
      <c r="F294" s="324"/>
      <c r="G294" s="324"/>
      <c r="H294" s="324"/>
      <c r="I294" s="100" t="s">
        <v>7</v>
      </c>
      <c r="J294" s="317" t="s">
        <v>247</v>
      </c>
      <c r="K294" s="317"/>
      <c r="L294" s="317"/>
      <c r="M294" s="317"/>
      <c r="N294" s="317"/>
      <c r="O294" s="317"/>
      <c r="P294" s="317"/>
      <c r="Q294" s="317"/>
      <c r="R294" s="321" t="s">
        <v>144</v>
      </c>
      <c r="S294" s="321"/>
      <c r="T294" s="321"/>
      <c r="U294" s="321"/>
      <c r="V294" s="322"/>
      <c r="W294" s="322"/>
      <c r="X294" s="84" t="s">
        <v>82</v>
      </c>
      <c r="Y294" s="176"/>
      <c r="Z294" s="176"/>
      <c r="AA294" s="84"/>
      <c r="AB294" s="84"/>
      <c r="AC294" s="340"/>
      <c r="AE294" s="22" t="str">
        <f>+N293</f>
        <v>□</v>
      </c>
      <c r="AH294" s="177" t="s">
        <v>145</v>
      </c>
      <c r="AJ294" s="178" t="str">
        <f>IF(V294&gt;0,IF(V294&lt;195,"◆195未満","●適合"),"■未答")</f>
        <v>■未答</v>
      </c>
      <c r="AL294" s="24" t="s">
        <v>75</v>
      </c>
      <c r="AM294" s="25" t="s">
        <v>76</v>
      </c>
      <c r="AN294" s="25" t="s">
        <v>77</v>
      </c>
      <c r="AO294" s="25" t="s">
        <v>78</v>
      </c>
      <c r="AP294" s="25" t="s">
        <v>79</v>
      </c>
      <c r="AQ294" s="26" t="s">
        <v>29</v>
      </c>
      <c r="BB294" s="1"/>
      <c r="BC294" s="1"/>
      <c r="BD294" s="1"/>
      <c r="BE294" s="1"/>
      <c r="BF294" s="1"/>
      <c r="BG294" s="1"/>
      <c r="BH294" s="1"/>
      <c r="BI294" s="1"/>
    </row>
    <row r="295" spans="1:255" ht="20.149999999999999" customHeight="1" thickBot="1">
      <c r="B295" s="351"/>
      <c r="C295" s="352"/>
      <c r="D295" s="94"/>
      <c r="E295" s="336"/>
      <c r="F295" s="324"/>
      <c r="G295" s="324"/>
      <c r="H295" s="324"/>
      <c r="I295" s="100" t="s">
        <v>7</v>
      </c>
      <c r="J295" s="317" t="s">
        <v>248</v>
      </c>
      <c r="K295" s="317"/>
      <c r="L295" s="317"/>
      <c r="M295" s="317"/>
      <c r="N295" s="317"/>
      <c r="O295" s="317"/>
      <c r="P295" s="317"/>
      <c r="Q295" s="317"/>
      <c r="R295" s="93"/>
      <c r="S295" s="323" t="s">
        <v>146</v>
      </c>
      <c r="T295" s="323"/>
      <c r="U295" s="323"/>
      <c r="V295" s="323"/>
      <c r="W295" s="323"/>
      <c r="X295" s="323"/>
      <c r="Y295" s="330"/>
      <c r="Z295" s="330"/>
      <c r="AA295" s="84" t="s">
        <v>82</v>
      </c>
      <c r="AB295" s="84"/>
      <c r="AC295" s="340"/>
      <c r="AD295"/>
      <c r="AE295" s="1" t="str">
        <f>+I294</f>
        <v>□</v>
      </c>
      <c r="AF295"/>
      <c r="AG295"/>
      <c r="AH295" s="177" t="s">
        <v>147</v>
      </c>
      <c r="AJ295" s="31" t="str">
        <f>IF(Y295&gt;0,IF((V293*2+V294)&lt;550,IF((V293*2+V294)&gt;750,"◆未達","●適合"),"◆未達"),"■未答")</f>
        <v>■未答</v>
      </c>
      <c r="AL295" s="24"/>
      <c r="AM295" s="30" t="s">
        <v>2</v>
      </c>
      <c r="AN295" s="30" t="s">
        <v>3</v>
      </c>
      <c r="AO295" s="30" t="s">
        <v>4</v>
      </c>
      <c r="AP295" s="31" t="s">
        <v>30</v>
      </c>
      <c r="AQ295" s="31" t="s">
        <v>5</v>
      </c>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T295"/>
      <c r="FU295"/>
      <c r="FV295"/>
      <c r="FW295"/>
      <c r="FX295"/>
      <c r="FY295"/>
      <c r="FZ295"/>
      <c r="GA295"/>
      <c r="GB295"/>
      <c r="GC295"/>
      <c r="GD295"/>
      <c r="GE295"/>
      <c r="GF295"/>
      <c r="GG295"/>
      <c r="GH295"/>
      <c r="GI295"/>
      <c r="GJ295"/>
      <c r="GK295"/>
      <c r="GL295"/>
      <c r="GM295"/>
      <c r="GN295"/>
      <c r="GO295"/>
      <c r="GP295"/>
      <c r="GQ295"/>
      <c r="GR295"/>
      <c r="GS295"/>
      <c r="GT295"/>
      <c r="GU295"/>
      <c r="GV295"/>
      <c r="GW295"/>
      <c r="GX295"/>
      <c r="GY295"/>
      <c r="GZ295"/>
      <c r="HA295"/>
      <c r="HB295"/>
      <c r="HC295"/>
      <c r="HD295"/>
      <c r="HE295"/>
      <c r="HF295"/>
      <c r="HG295"/>
      <c r="HH295"/>
      <c r="HI295"/>
      <c r="HJ295"/>
      <c r="HK295"/>
      <c r="HL295"/>
      <c r="HM295"/>
      <c r="HN295"/>
      <c r="HO295"/>
      <c r="HP295"/>
      <c r="HQ295"/>
      <c r="HR295"/>
      <c r="HS295"/>
      <c r="HT295"/>
      <c r="HU295"/>
      <c r="HV295"/>
      <c r="HW295"/>
      <c r="HX295"/>
      <c r="HY295"/>
      <c r="HZ295"/>
      <c r="IA295"/>
      <c r="IB295"/>
      <c r="IC295"/>
      <c r="ID295"/>
      <c r="IE295"/>
      <c r="IF295"/>
      <c r="IG295"/>
      <c r="IH295"/>
      <c r="II295"/>
      <c r="IJ295"/>
      <c r="IK295"/>
      <c r="IL295"/>
      <c r="IM295"/>
      <c r="IN295"/>
      <c r="IO295"/>
      <c r="IP295"/>
      <c r="IQ295"/>
      <c r="IR295"/>
      <c r="IS295"/>
      <c r="IT295"/>
      <c r="IU295"/>
    </row>
    <row r="296" spans="1:255" ht="20.149999999999999" customHeight="1" thickBot="1">
      <c r="B296" s="351"/>
      <c r="C296" s="352"/>
      <c r="D296" s="94"/>
      <c r="E296" s="336"/>
      <c r="F296" s="324" t="s">
        <v>249</v>
      </c>
      <c r="G296" s="324"/>
      <c r="H296" s="324"/>
      <c r="I296" s="24"/>
      <c r="J296" s="24"/>
      <c r="K296" s="24"/>
      <c r="L296" s="24"/>
      <c r="M296" s="24"/>
      <c r="N296" s="24"/>
      <c r="O296" s="24"/>
      <c r="P296" s="24"/>
      <c r="Q296" s="79"/>
      <c r="R296" s="321" t="s">
        <v>148</v>
      </c>
      <c r="S296" s="321"/>
      <c r="T296" s="321"/>
      <c r="U296" s="321"/>
      <c r="V296" s="322"/>
      <c r="W296" s="322"/>
      <c r="X296" s="84" t="s">
        <v>82</v>
      </c>
      <c r="Y296" s="176"/>
      <c r="Z296" s="176"/>
      <c r="AA296" s="84"/>
      <c r="AB296" s="84"/>
      <c r="AC296" s="340"/>
      <c r="AD296"/>
      <c r="AE296" s="1" t="str">
        <f>+I295</f>
        <v>□</v>
      </c>
      <c r="AF296"/>
      <c r="AG296"/>
      <c r="AH296" s="137" t="s">
        <v>149</v>
      </c>
      <c r="AJ296" s="178" t="str">
        <f>IF(V296&gt;0,IF(V296&gt;30,"◆30超過","●適合"),"■未答")</f>
        <v>■未答</v>
      </c>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c r="FP296"/>
      <c r="FQ296"/>
      <c r="FR296"/>
      <c r="FS296"/>
      <c r="FT296"/>
      <c r="FU296"/>
      <c r="FV296"/>
      <c r="FW296"/>
      <c r="FX296"/>
      <c r="FY296"/>
      <c r="FZ296"/>
      <c r="GA296"/>
      <c r="GB296"/>
      <c r="GC296"/>
      <c r="GD296"/>
      <c r="GE296"/>
      <c r="GF296"/>
      <c r="GG296"/>
      <c r="GH296"/>
      <c r="GI296"/>
      <c r="GJ296"/>
      <c r="GK296"/>
      <c r="GL296"/>
      <c r="GM296"/>
      <c r="GN296"/>
      <c r="GO296"/>
      <c r="GP296"/>
      <c r="GQ296"/>
      <c r="GR296"/>
      <c r="GS296"/>
      <c r="GT296"/>
      <c r="GU296"/>
      <c r="GV296"/>
      <c r="GW296"/>
      <c r="GX296"/>
      <c r="GY296"/>
      <c r="GZ296"/>
      <c r="HA296"/>
      <c r="HB296"/>
      <c r="HC296"/>
      <c r="HD296"/>
      <c r="HE296"/>
      <c r="HF296"/>
      <c r="HG296"/>
      <c r="HH296"/>
      <c r="HI296"/>
      <c r="HJ296"/>
      <c r="HK296"/>
      <c r="HL296"/>
      <c r="HM296"/>
      <c r="HN296"/>
      <c r="HO296"/>
      <c r="HP296"/>
      <c r="HQ296"/>
      <c r="HR296"/>
      <c r="HS296"/>
      <c r="HT296"/>
      <c r="HU296"/>
      <c r="HV296"/>
      <c r="HW296"/>
      <c r="HX296"/>
      <c r="HY296"/>
      <c r="HZ296"/>
      <c r="IA296"/>
      <c r="IB296"/>
      <c r="IC296"/>
      <c r="ID296"/>
      <c r="IE296"/>
      <c r="IF296"/>
      <c r="IG296"/>
      <c r="IH296"/>
      <c r="II296"/>
      <c r="IJ296"/>
      <c r="IK296"/>
      <c r="IL296"/>
      <c r="IM296"/>
      <c r="IN296"/>
      <c r="IO296"/>
      <c r="IP296"/>
      <c r="IQ296"/>
      <c r="IR296"/>
      <c r="IS296"/>
      <c r="IT296"/>
      <c r="IU296"/>
    </row>
    <row r="297" spans="1:255" ht="20.149999999999999" customHeight="1" thickBot="1">
      <c r="A297"/>
      <c r="B297" s="351"/>
      <c r="C297" s="352"/>
      <c r="D297" s="94"/>
      <c r="E297" s="336"/>
      <c r="F297" s="325" t="s">
        <v>250</v>
      </c>
      <c r="G297" s="325"/>
      <c r="H297" s="325"/>
      <c r="I297" s="183"/>
      <c r="J297" s="131"/>
      <c r="K297" s="131"/>
      <c r="L297" s="131"/>
      <c r="M297" s="131"/>
      <c r="N297" s="131"/>
      <c r="O297" s="131"/>
      <c r="P297" s="131"/>
      <c r="Q297" s="131"/>
      <c r="R297" s="246"/>
      <c r="S297" s="247"/>
      <c r="T297" s="247"/>
      <c r="U297" s="247"/>
      <c r="V297" s="219"/>
      <c r="W297" s="219"/>
      <c r="X297" s="112"/>
      <c r="Y297" s="248"/>
      <c r="Z297" s="248"/>
      <c r="AA297" s="112"/>
      <c r="AB297" s="112"/>
      <c r="AC297" s="340"/>
      <c r="AD297"/>
      <c r="AE297"/>
      <c r="AF297"/>
      <c r="AG297"/>
      <c r="AH297"/>
      <c r="AI297"/>
      <c r="AJ297"/>
      <c r="AK297"/>
      <c r="AL297"/>
      <c r="AM297"/>
      <c r="AN297"/>
      <c r="AO297"/>
      <c r="AP297"/>
      <c r="AQ297"/>
      <c r="AR297"/>
      <c r="AS297"/>
      <c r="AT297"/>
      <c r="AU297"/>
      <c r="AV297"/>
      <c r="AW297"/>
      <c r="AX297"/>
      <c r="AY297"/>
      <c r="AZ297"/>
      <c r="BA297"/>
      <c r="BB297" s="1"/>
      <c r="BC297" s="1"/>
      <c r="BD297" s="1"/>
      <c r="BE297" s="1"/>
      <c r="BF297" s="1"/>
      <c r="BG297" s="1"/>
      <c r="BH297" s="1"/>
      <c r="BI297" s="1"/>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c r="FP297"/>
      <c r="FQ297"/>
      <c r="FR297"/>
      <c r="FS297"/>
      <c r="FT297"/>
      <c r="FU297"/>
      <c r="FV297"/>
      <c r="FW297"/>
      <c r="FX297"/>
      <c r="FY297"/>
      <c r="FZ297"/>
      <c r="GA297"/>
      <c r="GB297"/>
      <c r="GC297"/>
      <c r="GD297"/>
      <c r="GE297"/>
      <c r="GF297"/>
      <c r="GG297"/>
      <c r="GH297"/>
      <c r="GI297"/>
      <c r="GJ297"/>
      <c r="GK297"/>
      <c r="GL297"/>
      <c r="GM297"/>
      <c r="GN297"/>
      <c r="GO297"/>
      <c r="GP297"/>
      <c r="GQ297"/>
      <c r="GR297"/>
      <c r="GS297"/>
      <c r="GT297"/>
      <c r="GU297"/>
      <c r="GV297"/>
      <c r="GW297"/>
      <c r="GX297"/>
      <c r="GY297"/>
      <c r="GZ297"/>
      <c r="HA297"/>
      <c r="HB297"/>
      <c r="HC297"/>
      <c r="HD297"/>
      <c r="HE297"/>
      <c r="HF297"/>
      <c r="HG297"/>
      <c r="HH297"/>
      <c r="HI297"/>
      <c r="HJ297"/>
      <c r="HK297"/>
      <c r="HL297"/>
      <c r="HM297"/>
      <c r="HN297"/>
      <c r="HO297"/>
      <c r="HP297"/>
      <c r="HQ297"/>
      <c r="HR297"/>
      <c r="HS297"/>
      <c r="HT297"/>
      <c r="HU297"/>
      <c r="HV297"/>
      <c r="HW297"/>
      <c r="HX297"/>
      <c r="HY297"/>
      <c r="HZ297"/>
      <c r="IA297"/>
      <c r="IB297"/>
      <c r="IC297"/>
      <c r="ID297"/>
      <c r="IE297"/>
      <c r="IF297"/>
      <c r="IG297"/>
      <c r="IH297"/>
      <c r="II297"/>
      <c r="IJ297"/>
      <c r="IK297"/>
      <c r="IL297"/>
      <c r="IM297"/>
      <c r="IN297"/>
      <c r="IO297"/>
      <c r="IP297"/>
      <c r="IQ297"/>
      <c r="IR297"/>
      <c r="IS297"/>
      <c r="IT297"/>
      <c r="IU297"/>
    </row>
    <row r="298" spans="1:255" ht="20.149999999999999" customHeight="1" thickBot="1">
      <c r="B298" s="351"/>
      <c r="C298" s="352"/>
      <c r="D298" s="94"/>
      <c r="E298" s="336"/>
      <c r="F298" s="325"/>
      <c r="G298" s="325"/>
      <c r="H298" s="325"/>
      <c r="I298" s="184"/>
      <c r="J298" s="125"/>
      <c r="K298" s="125"/>
      <c r="L298" s="125"/>
      <c r="M298" s="125"/>
      <c r="N298" s="181" t="s">
        <v>7</v>
      </c>
      <c r="O298" s="326" t="s">
        <v>233</v>
      </c>
      <c r="P298" s="326"/>
      <c r="Q298" s="326"/>
      <c r="R298" s="321" t="s">
        <v>251</v>
      </c>
      <c r="S298" s="321"/>
      <c r="T298" s="321"/>
      <c r="U298" s="321"/>
      <c r="V298" s="181" t="s">
        <v>7</v>
      </c>
      <c r="W298" s="87" t="s">
        <v>108</v>
      </c>
      <c r="X298" s="84"/>
      <c r="Y298" s="181" t="s">
        <v>7</v>
      </c>
      <c r="Z298" s="87" t="s">
        <v>252</v>
      </c>
      <c r="AA298" s="84"/>
      <c r="AB298" s="84"/>
      <c r="AC298" s="340"/>
      <c r="AE298" s="22" t="str">
        <f>+N298</f>
        <v>□</v>
      </c>
      <c r="AH298" s="31" t="str">
        <f>IF(AE298&amp;AE299&amp;AE300="■□□","◎無し",IF(AE298&amp;AE299&amp;AE300="□■□","●適合",IF(AE298&amp;AE299&amp;AE300="□□■","◆未達",IF(AE298&amp;AE299&amp;AE300="□□□","■未答","▼矛盾"))))</f>
        <v>■未答</v>
      </c>
      <c r="AI298" s="88"/>
      <c r="AL298" s="24" t="s">
        <v>75</v>
      </c>
      <c r="AM298" s="25" t="s">
        <v>76</v>
      </c>
      <c r="AN298" s="25" t="s">
        <v>77</v>
      </c>
      <c r="AO298" s="25" t="s">
        <v>78</v>
      </c>
      <c r="AP298" s="25" t="s">
        <v>79</v>
      </c>
      <c r="AQ298" s="26" t="s">
        <v>29</v>
      </c>
      <c r="BB298" s="1"/>
      <c r="BC298" s="1"/>
      <c r="BD298" s="1"/>
      <c r="BE298" s="1"/>
      <c r="BF298" s="1"/>
      <c r="BG298" s="1"/>
      <c r="BH298" s="1"/>
      <c r="BI298" s="1"/>
    </row>
    <row r="299" spans="1:255" ht="20.149999999999999" customHeight="1" thickBot="1">
      <c r="B299" s="351"/>
      <c r="C299" s="352"/>
      <c r="D299" s="94"/>
      <c r="E299" s="336"/>
      <c r="F299" s="325"/>
      <c r="G299" s="325"/>
      <c r="H299" s="325"/>
      <c r="I299" s="223" t="s">
        <v>7</v>
      </c>
      <c r="J299" s="317" t="s">
        <v>255</v>
      </c>
      <c r="K299" s="317"/>
      <c r="L299" s="317"/>
      <c r="M299" s="317"/>
      <c r="N299" s="317"/>
      <c r="O299" s="317"/>
      <c r="P299" s="317"/>
      <c r="Q299" s="317"/>
      <c r="R299" s="327" t="s">
        <v>253</v>
      </c>
      <c r="S299" s="327"/>
      <c r="T299" s="327"/>
      <c r="U299" s="327"/>
      <c r="V299" s="181" t="s">
        <v>7</v>
      </c>
      <c r="W299" s="87" t="s">
        <v>108</v>
      </c>
      <c r="X299" s="84"/>
      <c r="Y299" s="181" t="s">
        <v>7</v>
      </c>
      <c r="Z299" s="87" t="s">
        <v>252</v>
      </c>
      <c r="AA299" s="84"/>
      <c r="AB299" s="84"/>
      <c r="AC299" s="340"/>
      <c r="AD299"/>
      <c r="AE299" s="1" t="str">
        <f>+I299</f>
        <v>□</v>
      </c>
      <c r="AF299"/>
      <c r="AG299"/>
      <c r="AL299" s="24"/>
      <c r="AM299" s="30" t="s">
        <v>2</v>
      </c>
      <c r="AN299" s="30" t="s">
        <v>3</v>
      </c>
      <c r="AO299" s="30" t="s">
        <v>4</v>
      </c>
      <c r="AP299" s="31" t="s">
        <v>30</v>
      </c>
      <c r="AQ299" s="31" t="s">
        <v>5</v>
      </c>
      <c r="AR299"/>
      <c r="AS299"/>
      <c r="AT299"/>
      <c r="AU299"/>
      <c r="AV299"/>
      <c r="AW299"/>
      <c r="AX299"/>
      <c r="AY299"/>
      <c r="AZ299"/>
      <c r="BA299"/>
      <c r="BB299"/>
      <c r="BC299"/>
      <c r="BD299"/>
      <c r="BE299"/>
      <c r="BF299"/>
      <c r="BG299"/>
      <c r="BH299"/>
      <c r="BI299"/>
      <c r="BJ299"/>
      <c r="BK299"/>
      <c r="BL299"/>
      <c r="BM299"/>
      <c r="BN299"/>
      <c r="BO299"/>
      <c r="BP299"/>
      <c r="BQ299"/>
      <c r="BR299"/>
      <c r="BS299"/>
      <c r="BT299"/>
      <c r="BU299"/>
      <c r="BV299"/>
      <c r="BW299"/>
      <c r="BX299"/>
      <c r="BY299"/>
      <c r="BZ299"/>
      <c r="CA299"/>
      <c r="CB299"/>
      <c r="CC299"/>
      <c r="CD299"/>
      <c r="CE299"/>
      <c r="CF299"/>
      <c r="CG299"/>
      <c r="CH299"/>
      <c r="CI299"/>
      <c r="CJ299"/>
      <c r="CK299"/>
      <c r="CL299"/>
      <c r="CM299"/>
      <c r="CN299"/>
      <c r="CO299"/>
      <c r="CP299"/>
      <c r="CQ299"/>
      <c r="CR299"/>
      <c r="CS299"/>
      <c r="CT299"/>
      <c r="CU299"/>
      <c r="CV299"/>
      <c r="CW299"/>
      <c r="CX299"/>
      <c r="CY299"/>
      <c r="CZ299"/>
      <c r="DA299"/>
      <c r="DB299"/>
      <c r="DC299"/>
      <c r="DD299"/>
      <c r="DE299"/>
      <c r="DF299"/>
      <c r="DG299"/>
      <c r="DH299"/>
      <c r="DI299"/>
      <c r="DJ299"/>
      <c r="DK299"/>
      <c r="DL299"/>
      <c r="DM299"/>
      <c r="DN299"/>
      <c r="DO299"/>
      <c r="DP299"/>
      <c r="DQ299"/>
      <c r="DR299"/>
      <c r="DS299"/>
      <c r="DT299"/>
      <c r="DU299"/>
      <c r="DV299"/>
      <c r="DW299"/>
      <c r="DX299"/>
      <c r="DY299"/>
      <c r="DZ299"/>
      <c r="EA299"/>
      <c r="EB299"/>
      <c r="EC299"/>
      <c r="ED299"/>
      <c r="EE299"/>
      <c r="EF299"/>
      <c r="EG299"/>
      <c r="EH299"/>
      <c r="EI299"/>
      <c r="EJ299"/>
      <c r="EK299"/>
      <c r="EL299"/>
      <c r="EM299"/>
      <c r="EN299"/>
      <c r="EO299"/>
      <c r="EP299"/>
      <c r="EQ299"/>
      <c r="ER299"/>
      <c r="ES299"/>
      <c r="ET299"/>
      <c r="EU299"/>
      <c r="EV299"/>
      <c r="EW299"/>
      <c r="EX299"/>
      <c r="EY299"/>
      <c r="EZ299"/>
      <c r="FA299"/>
      <c r="FB299"/>
      <c r="FC299"/>
      <c r="FD299"/>
      <c r="FE299"/>
      <c r="FF299"/>
      <c r="FG299"/>
      <c r="FH299"/>
      <c r="FI299"/>
      <c r="FJ299"/>
      <c r="FK299"/>
      <c r="FL299"/>
      <c r="FM299"/>
      <c r="FN299"/>
      <c r="FO299"/>
      <c r="FP299"/>
      <c r="FQ299"/>
      <c r="FR299"/>
      <c r="FS299"/>
      <c r="FT299"/>
      <c r="FU299"/>
      <c r="FV299"/>
      <c r="FW299"/>
      <c r="FX299"/>
      <c r="FY299"/>
      <c r="FZ299"/>
      <c r="GA299"/>
      <c r="GB299"/>
      <c r="GC299"/>
      <c r="GD299"/>
      <c r="GE299"/>
      <c r="GF299"/>
      <c r="GG299"/>
      <c r="GH299"/>
      <c r="GI299"/>
      <c r="GJ299"/>
      <c r="GK299"/>
      <c r="GL299"/>
      <c r="GM299"/>
      <c r="GN299"/>
      <c r="GO299"/>
      <c r="GP299"/>
      <c r="GQ299"/>
      <c r="GR299"/>
      <c r="GS299"/>
      <c r="GT299"/>
      <c r="GU299"/>
      <c r="GV299"/>
      <c r="GW299"/>
      <c r="GX299"/>
      <c r="GY299"/>
      <c r="GZ299"/>
      <c r="HA299"/>
      <c r="HB299"/>
      <c r="HC299"/>
      <c r="HD299"/>
      <c r="HE299"/>
      <c r="HF299"/>
      <c r="HG299"/>
      <c r="HH299"/>
      <c r="HI299"/>
      <c r="HJ299"/>
      <c r="HK299"/>
      <c r="HL299"/>
      <c r="HM299"/>
      <c r="HN299"/>
      <c r="HO299"/>
      <c r="HP299"/>
      <c r="HQ299"/>
      <c r="HR299"/>
      <c r="HS299"/>
      <c r="HT299"/>
      <c r="HU299"/>
      <c r="HV299"/>
      <c r="HW299"/>
      <c r="HX299"/>
      <c r="HY299"/>
      <c r="HZ299"/>
      <c r="IA299"/>
      <c r="IB299"/>
      <c r="IC299"/>
      <c r="ID299"/>
      <c r="IE299"/>
      <c r="IF299"/>
      <c r="IG299"/>
      <c r="IH299"/>
      <c r="II299"/>
      <c r="IJ299"/>
      <c r="IK299"/>
      <c r="IL299"/>
      <c r="IM299"/>
      <c r="IN299"/>
      <c r="IO299"/>
      <c r="IP299"/>
      <c r="IQ299"/>
      <c r="IR299"/>
      <c r="IS299"/>
      <c r="IT299"/>
      <c r="IU299"/>
    </row>
    <row r="300" spans="1:255" ht="20.149999999999999" customHeight="1" thickBot="1">
      <c r="B300" s="351"/>
      <c r="C300" s="352"/>
      <c r="D300" s="94"/>
      <c r="E300" s="336"/>
      <c r="F300" s="315" t="s">
        <v>254</v>
      </c>
      <c r="G300" s="315"/>
      <c r="H300" s="315"/>
      <c r="I300" s="223" t="s">
        <v>7</v>
      </c>
      <c r="J300" s="317" t="s">
        <v>256</v>
      </c>
      <c r="K300" s="317"/>
      <c r="L300" s="317"/>
      <c r="M300" s="317"/>
      <c r="N300" s="317"/>
      <c r="O300" s="317"/>
      <c r="P300" s="317"/>
      <c r="Q300" s="317"/>
      <c r="R300" s="318" t="s">
        <v>175</v>
      </c>
      <c r="S300" s="318"/>
      <c r="T300" s="318"/>
      <c r="U300" s="318"/>
      <c r="V300" s="181" t="s">
        <v>7</v>
      </c>
      <c r="W300" s="319" t="s">
        <v>176</v>
      </c>
      <c r="X300" s="319"/>
      <c r="Y300" s="181" t="s">
        <v>7</v>
      </c>
      <c r="Z300" s="320" t="s">
        <v>177</v>
      </c>
      <c r="AA300" s="320"/>
      <c r="AB300" s="126"/>
      <c r="AC300" s="340"/>
      <c r="AD300"/>
      <c r="AE300" s="1" t="str">
        <f>+I300</f>
        <v>□</v>
      </c>
      <c r="AF300"/>
      <c r="AG300"/>
      <c r="AH300" s="177" t="s">
        <v>109</v>
      </c>
      <c r="AJ300" s="30" t="str">
        <f>IF(V300&amp;Y300="■□","◎過分",IF(V300&amp;Y300="□■","●適合",IF(V300&amp;Y300="□□","■未答","▼矛盾")))</f>
        <v>■未答</v>
      </c>
      <c r="AQ300"/>
      <c r="AR300"/>
      <c r="AS300"/>
      <c r="AT300"/>
      <c r="AU300"/>
      <c r="AV300"/>
      <c r="AW300"/>
      <c r="AX300"/>
      <c r="AY300"/>
      <c r="AZ300"/>
      <c r="BA300"/>
      <c r="BB300"/>
      <c r="BC300"/>
      <c r="BD300"/>
      <c r="BE300"/>
      <c r="BF300"/>
      <c r="BG300"/>
      <c r="BH300"/>
      <c r="BI300"/>
      <c r="BJ300"/>
      <c r="BK300"/>
      <c r="BL300"/>
      <c r="BM300"/>
      <c r="BN300"/>
      <c r="BO300"/>
      <c r="BP300"/>
      <c r="BQ300"/>
      <c r="BR300"/>
      <c r="BS300"/>
      <c r="BT300"/>
      <c r="BU300"/>
      <c r="BV300"/>
      <c r="BW300"/>
      <c r="BX300"/>
      <c r="BY300"/>
      <c r="BZ300"/>
      <c r="CA300"/>
      <c r="CB300"/>
      <c r="CC300"/>
      <c r="CD300"/>
      <c r="CE300"/>
      <c r="CF300"/>
      <c r="CG300"/>
      <c r="CH300"/>
      <c r="CI300"/>
      <c r="CJ300"/>
      <c r="CK300"/>
      <c r="CL300"/>
      <c r="CM300"/>
      <c r="CN300"/>
      <c r="CO300"/>
      <c r="CP300"/>
      <c r="CQ300"/>
      <c r="CR300"/>
      <c r="CS300"/>
      <c r="CT300"/>
      <c r="CU300"/>
      <c r="CV300"/>
      <c r="CW300"/>
      <c r="CX300"/>
      <c r="CY300"/>
      <c r="CZ300"/>
      <c r="DA300"/>
      <c r="DB300"/>
      <c r="DC300"/>
      <c r="DD300"/>
      <c r="DE300"/>
      <c r="DF300"/>
      <c r="DG300"/>
      <c r="DH300"/>
      <c r="DI300"/>
      <c r="DJ300"/>
      <c r="DK300"/>
      <c r="DL300"/>
      <c r="DM300"/>
      <c r="DN300"/>
      <c r="DO300"/>
      <c r="DP300"/>
      <c r="DQ300"/>
      <c r="DR300"/>
      <c r="DS300"/>
      <c r="DT300"/>
      <c r="DU300"/>
      <c r="DV300"/>
      <c r="DW300"/>
      <c r="DX300"/>
      <c r="DY300"/>
      <c r="DZ300"/>
      <c r="EA300"/>
      <c r="EB300"/>
      <c r="EC300"/>
      <c r="ED300"/>
      <c r="EE300"/>
      <c r="EF300"/>
      <c r="EG300"/>
      <c r="EH300"/>
      <c r="EI300"/>
      <c r="EJ300"/>
      <c r="EK300"/>
      <c r="EL300"/>
      <c r="EM300"/>
      <c r="EN300"/>
      <c r="EO300"/>
      <c r="EP300"/>
      <c r="EQ300"/>
      <c r="ER300"/>
      <c r="ES300"/>
      <c r="ET300"/>
      <c r="EU300"/>
      <c r="EV300"/>
      <c r="EW300"/>
      <c r="EX300"/>
      <c r="EY300"/>
      <c r="EZ300"/>
      <c r="FA300"/>
      <c r="FB300"/>
      <c r="FC300"/>
      <c r="FD300"/>
      <c r="FE300"/>
      <c r="FF300"/>
      <c r="FG300"/>
      <c r="FH300"/>
      <c r="FI300"/>
      <c r="FJ300"/>
      <c r="FK300"/>
      <c r="FL300"/>
      <c r="FM300"/>
      <c r="FN300"/>
      <c r="FO300"/>
      <c r="FP300"/>
      <c r="FQ300"/>
      <c r="FR300"/>
      <c r="FS300"/>
      <c r="FT300"/>
      <c r="FU300"/>
      <c r="FV300"/>
      <c r="FW300"/>
      <c r="FX300"/>
      <c r="FY300"/>
      <c r="FZ300"/>
      <c r="GA300"/>
      <c r="GB300"/>
      <c r="GC300"/>
      <c r="GD300"/>
      <c r="GE300"/>
      <c r="GF300"/>
      <c r="GG300"/>
      <c r="GH300"/>
      <c r="GI300"/>
      <c r="GJ300"/>
      <c r="GK300"/>
      <c r="GL300"/>
      <c r="GM300"/>
      <c r="GN300"/>
      <c r="GO300"/>
      <c r="GP300"/>
      <c r="GQ300"/>
      <c r="GR300"/>
      <c r="GS300"/>
      <c r="GT300"/>
      <c r="GU300"/>
      <c r="GV300"/>
      <c r="GW300"/>
      <c r="GX300"/>
      <c r="GY300"/>
      <c r="GZ300"/>
      <c r="HA300"/>
      <c r="HB300"/>
      <c r="HC300"/>
      <c r="HD300"/>
      <c r="HE300"/>
      <c r="HF300"/>
      <c r="HG300"/>
      <c r="HH300"/>
      <c r="HI300"/>
      <c r="HJ300"/>
      <c r="HK300"/>
      <c r="HL300"/>
      <c r="HM300"/>
      <c r="HN300"/>
      <c r="HO300"/>
      <c r="HP300"/>
      <c r="HQ300"/>
      <c r="HR300"/>
      <c r="HS300"/>
      <c r="HT300"/>
      <c r="HU300"/>
      <c r="HV300"/>
      <c r="HW300"/>
      <c r="HX300"/>
      <c r="HY300"/>
      <c r="HZ300"/>
      <c r="IA300"/>
      <c r="IB300"/>
      <c r="IC300"/>
      <c r="ID300"/>
      <c r="IE300"/>
      <c r="IF300"/>
      <c r="IG300"/>
      <c r="IH300"/>
      <c r="II300"/>
      <c r="IJ300"/>
      <c r="IK300"/>
      <c r="IL300"/>
      <c r="IM300"/>
      <c r="IN300"/>
      <c r="IO300"/>
      <c r="IP300"/>
      <c r="IQ300"/>
      <c r="IR300"/>
      <c r="IS300"/>
      <c r="IT300"/>
      <c r="IU300"/>
    </row>
    <row r="301" spans="1:255" ht="20.149999999999999" customHeight="1" thickBot="1">
      <c r="B301" s="351"/>
      <c r="C301" s="352"/>
      <c r="D301" s="94"/>
      <c r="E301" s="336"/>
      <c r="F301" s="315"/>
      <c r="G301" s="315"/>
      <c r="H301" s="315"/>
      <c r="I301" s="82"/>
      <c r="J301" s="90"/>
      <c r="K301" s="90"/>
      <c r="L301" s="90"/>
      <c r="M301" s="90"/>
      <c r="N301" s="90"/>
      <c r="O301" s="90"/>
      <c r="P301" s="90"/>
      <c r="Q301" s="92"/>
      <c r="R301" s="321" t="s">
        <v>178</v>
      </c>
      <c r="S301" s="321"/>
      <c r="T301" s="321"/>
      <c r="U301" s="321"/>
      <c r="V301" s="321"/>
      <c r="W301" s="321"/>
      <c r="X301" s="322"/>
      <c r="Y301" s="322"/>
      <c r="Z301" s="322"/>
      <c r="AA301" s="84" t="s">
        <v>82</v>
      </c>
      <c r="AB301" s="84"/>
      <c r="AC301" s="340"/>
      <c r="AD301"/>
      <c r="AE301"/>
      <c r="AF301"/>
      <c r="AG301"/>
      <c r="AH301" s="177" t="s">
        <v>179</v>
      </c>
      <c r="AJ301" s="178" t="str">
        <f>IF(X301&gt;0,IF(X301&lt;700,"◆低すぎ",IF(X301&gt;900,"◆高すぎ","●適合")),"■未答")</f>
        <v>■未答</v>
      </c>
      <c r="AQ301"/>
      <c r="AR301"/>
      <c r="AS301"/>
      <c r="AT301"/>
      <c r="AU301"/>
      <c r="AV301"/>
      <c r="AW301"/>
      <c r="AX301"/>
      <c r="AY301"/>
      <c r="AZ301"/>
      <c r="BA301"/>
      <c r="BB301"/>
      <c r="BC301"/>
      <c r="BD301"/>
      <c r="BE301"/>
      <c r="BF301"/>
      <c r="BG301"/>
      <c r="BH301"/>
      <c r="BI301"/>
      <c r="BJ301"/>
      <c r="BK301"/>
      <c r="BL301"/>
      <c r="BM301"/>
      <c r="BN301"/>
      <c r="BO301"/>
      <c r="BP301"/>
      <c r="BQ301"/>
      <c r="BR301"/>
      <c r="BS301"/>
      <c r="BT301"/>
      <c r="BU301"/>
      <c r="BV301"/>
      <c r="BW301"/>
      <c r="BX301"/>
      <c r="BY301"/>
      <c r="BZ301"/>
      <c r="CA301"/>
      <c r="CB301"/>
      <c r="CC301"/>
      <c r="CD301"/>
      <c r="CE301"/>
      <c r="CF301"/>
      <c r="CG301"/>
      <c r="CH301"/>
      <c r="CI301"/>
      <c r="CJ301"/>
      <c r="CK301"/>
      <c r="CL301"/>
      <c r="CM301"/>
      <c r="CN301"/>
      <c r="CO301"/>
      <c r="CP301"/>
      <c r="CQ301"/>
      <c r="CR301"/>
      <c r="CS301"/>
      <c r="CT301"/>
      <c r="CU301"/>
      <c r="CV301"/>
      <c r="CW301"/>
      <c r="CX301"/>
      <c r="CY301"/>
      <c r="CZ301"/>
      <c r="DA301"/>
      <c r="DB301"/>
      <c r="DC301"/>
      <c r="DD301"/>
      <c r="DE301"/>
      <c r="DF301"/>
      <c r="DG301"/>
      <c r="DH301"/>
      <c r="DI301"/>
      <c r="DJ301"/>
      <c r="DK301"/>
      <c r="DL301"/>
      <c r="DM301"/>
      <c r="DN301"/>
      <c r="DO301"/>
      <c r="DP301"/>
      <c r="DQ301"/>
      <c r="DR301"/>
      <c r="DS301"/>
      <c r="DT301"/>
      <c r="DU301"/>
      <c r="DV301"/>
      <c r="DW301"/>
      <c r="DX301"/>
      <c r="DY301"/>
      <c r="DZ301"/>
      <c r="EA301"/>
      <c r="EB301"/>
      <c r="EC301"/>
      <c r="ED301"/>
      <c r="EE301"/>
      <c r="EF301"/>
      <c r="EG301"/>
      <c r="EH301"/>
      <c r="EI301"/>
      <c r="EJ301"/>
      <c r="EK301"/>
      <c r="EL301"/>
      <c r="EM301"/>
      <c r="EN301"/>
      <c r="EO301"/>
      <c r="EP301"/>
      <c r="EQ301"/>
      <c r="ER301"/>
      <c r="ES301"/>
      <c r="ET301"/>
      <c r="EU301"/>
      <c r="EV301"/>
      <c r="EW301"/>
      <c r="EX301"/>
      <c r="EY301"/>
      <c r="EZ301"/>
      <c r="FA301"/>
      <c r="FB301"/>
      <c r="FC301"/>
      <c r="FD301"/>
      <c r="FE301"/>
      <c r="FF301"/>
      <c r="FG301"/>
      <c r="FH301"/>
      <c r="FI301"/>
      <c r="FJ301"/>
      <c r="FK301"/>
      <c r="FL301"/>
      <c r="FM301"/>
      <c r="FN301"/>
      <c r="FO301"/>
      <c r="FP301"/>
      <c r="FQ301"/>
      <c r="FR301"/>
      <c r="FS301"/>
      <c r="FT301"/>
      <c r="FU301"/>
      <c r="FV301"/>
      <c r="FW301"/>
      <c r="FX301"/>
      <c r="FY301"/>
      <c r="FZ301"/>
      <c r="GA301"/>
      <c r="GB301"/>
      <c r="GC301"/>
      <c r="GD301"/>
      <c r="GE301"/>
      <c r="GF301"/>
      <c r="GG301"/>
      <c r="GH301"/>
      <c r="GI301"/>
      <c r="GJ301"/>
      <c r="GK301"/>
      <c r="GL301"/>
      <c r="GM301"/>
      <c r="GN301"/>
      <c r="GO301"/>
      <c r="GP301"/>
      <c r="GQ301"/>
      <c r="GR301"/>
      <c r="GS301"/>
      <c r="GT301"/>
      <c r="GU301"/>
      <c r="GV301"/>
      <c r="GW301"/>
      <c r="GX301"/>
      <c r="GY301"/>
      <c r="GZ301"/>
      <c r="HA301"/>
      <c r="HB301"/>
      <c r="HC301"/>
      <c r="HD301"/>
      <c r="HE301"/>
      <c r="HF301"/>
      <c r="HG301"/>
      <c r="HH301"/>
      <c r="HI301"/>
      <c r="HJ301"/>
      <c r="HK301"/>
      <c r="HL301"/>
      <c r="HM301"/>
      <c r="HN301"/>
      <c r="HO301"/>
      <c r="HP301"/>
      <c r="HQ301"/>
      <c r="HR301"/>
      <c r="HS301"/>
      <c r="HT301"/>
      <c r="HU301"/>
      <c r="HV301"/>
      <c r="HW301"/>
      <c r="HX301"/>
      <c r="HY301"/>
      <c r="HZ301"/>
      <c r="IA301"/>
      <c r="IB301"/>
      <c r="IC301"/>
      <c r="ID301"/>
      <c r="IE301"/>
      <c r="IF301"/>
      <c r="IG301"/>
      <c r="IH301"/>
      <c r="II301"/>
      <c r="IJ301"/>
      <c r="IK301"/>
      <c r="IL301"/>
      <c r="IM301"/>
      <c r="IN301"/>
      <c r="IO301"/>
      <c r="IP301"/>
      <c r="IQ301"/>
      <c r="IR301"/>
      <c r="IS301"/>
      <c r="IT301"/>
      <c r="IU301"/>
    </row>
    <row r="302" spans="1:255" ht="20.149999999999999" customHeight="1" thickBot="1">
      <c r="A302"/>
      <c r="B302" s="353"/>
      <c r="C302" s="354"/>
      <c r="D302" s="290"/>
      <c r="E302" s="337"/>
      <c r="F302" s="316"/>
      <c r="G302" s="316"/>
      <c r="H302" s="316"/>
      <c r="I302" s="291"/>
      <c r="J302" s="292"/>
      <c r="K302" s="292"/>
      <c r="L302" s="292"/>
      <c r="M302" s="292"/>
      <c r="N302" s="292"/>
      <c r="O302" s="292"/>
      <c r="P302" s="292"/>
      <c r="Q302" s="293"/>
      <c r="R302" s="294"/>
      <c r="S302" s="295"/>
      <c r="T302" s="295"/>
      <c r="U302" s="295"/>
      <c r="V302" s="295"/>
      <c r="W302" s="295"/>
      <c r="X302" s="296"/>
      <c r="Y302" s="296"/>
      <c r="Z302" s="296"/>
      <c r="AA302" s="297"/>
      <c r="AB302" s="297"/>
      <c r="AC302" s="341"/>
      <c r="AD302"/>
      <c r="AE302"/>
      <c r="AF302"/>
      <c r="AG302"/>
      <c r="AH302"/>
      <c r="AI302"/>
      <c r="AJ302"/>
      <c r="AK302"/>
      <c r="AL302"/>
      <c r="AM302"/>
      <c r="AN302"/>
      <c r="AO302"/>
      <c r="AP302"/>
      <c r="AQ302"/>
      <c r="AR302"/>
      <c r="AS302"/>
      <c r="AT302"/>
      <c r="AU302"/>
      <c r="AV302"/>
      <c r="AW302"/>
      <c r="AX302"/>
      <c r="AY302"/>
      <c r="AZ302"/>
      <c r="BA302"/>
      <c r="BB302" s="1"/>
      <c r="BC302" s="1"/>
      <c r="BD302" s="1"/>
      <c r="BE302" s="1"/>
      <c r="BF302" s="1"/>
      <c r="BG302" s="1"/>
      <c r="BH302" s="1"/>
      <c r="BI302" s="1"/>
      <c r="BJ302"/>
      <c r="BK302"/>
      <c r="BL302"/>
      <c r="BM302"/>
      <c r="BN302"/>
      <c r="BO302"/>
      <c r="BP302"/>
      <c r="BQ302"/>
      <c r="BR302"/>
      <c r="BS302"/>
      <c r="BT302"/>
      <c r="BU302"/>
      <c r="BV302"/>
      <c r="BW302"/>
      <c r="BX302"/>
      <c r="BY302"/>
      <c r="BZ302"/>
      <c r="CA302"/>
      <c r="CB302"/>
      <c r="CC302"/>
      <c r="CD302"/>
      <c r="CE302"/>
      <c r="CF302"/>
      <c r="CG302"/>
      <c r="CH302"/>
      <c r="CI302"/>
      <c r="CJ302"/>
      <c r="CK302"/>
      <c r="CL302"/>
      <c r="CM302"/>
      <c r="CN302"/>
      <c r="CO302"/>
      <c r="CP302"/>
      <c r="CQ302"/>
      <c r="CR302"/>
      <c r="CS302"/>
      <c r="CT302"/>
      <c r="CU302"/>
      <c r="CV302"/>
      <c r="CW302"/>
      <c r="CX302"/>
      <c r="CY302"/>
      <c r="CZ302"/>
      <c r="DA302"/>
      <c r="DB302"/>
      <c r="DC302"/>
      <c r="DD302"/>
      <c r="DE302"/>
      <c r="DF302"/>
      <c r="DG302"/>
      <c r="DH302"/>
      <c r="DI302"/>
      <c r="DJ302"/>
      <c r="DK302"/>
      <c r="DL302"/>
      <c r="DM302"/>
      <c r="DN302"/>
      <c r="DO302"/>
      <c r="DP302"/>
      <c r="DQ302"/>
      <c r="DR302"/>
      <c r="DS302"/>
      <c r="DT302"/>
      <c r="DU302"/>
      <c r="DV302"/>
      <c r="DW302"/>
      <c r="DX302"/>
      <c r="DY302"/>
      <c r="DZ302"/>
      <c r="EA302"/>
      <c r="EB302"/>
      <c r="EC302"/>
      <c r="ED302"/>
      <c r="EE302"/>
      <c r="EF302"/>
      <c r="EG302"/>
      <c r="EH302"/>
      <c r="EI302"/>
      <c r="EJ302"/>
      <c r="EK302"/>
      <c r="EL302"/>
      <c r="EM302"/>
      <c r="EN302"/>
      <c r="EO302"/>
      <c r="EP302"/>
      <c r="EQ302"/>
      <c r="ER302"/>
      <c r="ES302"/>
      <c r="ET302"/>
      <c r="EU302"/>
      <c r="EV302"/>
      <c r="EW302"/>
      <c r="EX302"/>
      <c r="EY302"/>
      <c r="EZ302"/>
      <c r="FA302"/>
      <c r="FB302"/>
      <c r="FC302"/>
      <c r="FD302"/>
      <c r="FE302"/>
      <c r="FF302"/>
      <c r="FG302"/>
      <c r="FH302"/>
      <c r="FI302"/>
      <c r="FJ302"/>
      <c r="FK302"/>
      <c r="FL302"/>
      <c r="FM302"/>
      <c r="FN302"/>
      <c r="FO302"/>
      <c r="FP302"/>
      <c r="FQ302"/>
      <c r="FR302"/>
      <c r="FS302"/>
      <c r="FT302"/>
      <c r="FU302"/>
      <c r="FV302"/>
      <c r="FW302"/>
      <c r="FX302"/>
      <c r="FY302"/>
      <c r="FZ302"/>
      <c r="GA302"/>
      <c r="GB302"/>
      <c r="GC302"/>
      <c r="GD302"/>
      <c r="GE302"/>
      <c r="GF302"/>
      <c r="GG302"/>
      <c r="GH302"/>
      <c r="GI302"/>
      <c r="GJ302"/>
      <c r="GK302"/>
      <c r="GL302"/>
      <c r="GM302"/>
      <c r="GN302"/>
      <c r="GO302"/>
      <c r="GP302"/>
      <c r="GQ302"/>
      <c r="GR302"/>
      <c r="GS302"/>
      <c r="GT302"/>
      <c r="GU302"/>
      <c r="GV302"/>
      <c r="GW302"/>
      <c r="GX302"/>
      <c r="GY302"/>
      <c r="GZ302"/>
      <c r="HA302"/>
      <c r="HB302"/>
      <c r="HC302"/>
      <c r="HD302"/>
      <c r="HE302"/>
      <c r="HF302"/>
      <c r="HG302"/>
      <c r="HH302"/>
      <c r="HI302"/>
      <c r="HJ302"/>
      <c r="HK302"/>
      <c r="HL302"/>
      <c r="HM302"/>
      <c r="HN302"/>
      <c r="HO302"/>
      <c r="HP302"/>
      <c r="HQ302"/>
      <c r="HR302"/>
      <c r="HS302"/>
      <c r="HT302"/>
      <c r="HU302"/>
      <c r="HV302"/>
      <c r="HW302"/>
      <c r="HX302"/>
      <c r="HY302"/>
      <c r="HZ302"/>
      <c r="IA302"/>
      <c r="IB302"/>
      <c r="IC302"/>
      <c r="ID302"/>
      <c r="IE302"/>
      <c r="IF302"/>
      <c r="IG302"/>
      <c r="IH302"/>
      <c r="II302"/>
      <c r="IJ302"/>
      <c r="IK302"/>
      <c r="IL302"/>
      <c r="IM302"/>
      <c r="IN302"/>
      <c r="IO302"/>
      <c r="IP302"/>
      <c r="IQ302"/>
      <c r="IR302"/>
      <c r="IS302"/>
      <c r="IT302"/>
      <c r="IU302"/>
    </row>
    <row r="303" spans="1:255" s="16" customFormat="1" ht="17.25" customHeight="1" thickBot="1">
      <c r="R303" s="249"/>
      <c r="S303" s="249"/>
      <c r="T303" s="249"/>
      <c r="U303" s="249"/>
      <c r="V303" s="249"/>
      <c r="W303" s="249"/>
      <c r="X303" s="249"/>
      <c r="Y303" s="249"/>
      <c r="Z303" s="249"/>
      <c r="AA303" s="249"/>
      <c r="AB303" s="249"/>
      <c r="AC303" s="249"/>
      <c r="AD303" s="250"/>
      <c r="AE303" s="250"/>
      <c r="AF303" s="250"/>
      <c r="AG303" s="250"/>
      <c r="AH303" s="251"/>
      <c r="AI303" s="251"/>
      <c r="AJ303" s="251"/>
      <c r="AK303" s="251"/>
      <c r="AL303" s="251"/>
      <c r="AM303" s="251"/>
      <c r="AN303" s="251"/>
      <c r="AO303" s="251"/>
      <c r="AP303" s="251"/>
      <c r="AQ303" s="250"/>
      <c r="AR303" s="250"/>
      <c r="AS303" s="250"/>
      <c r="AT303" s="250"/>
      <c r="AU303" s="250"/>
      <c r="AV303" s="250"/>
      <c r="AW303" s="250"/>
      <c r="AX303" s="250"/>
      <c r="AY303" s="250"/>
      <c r="AZ303" s="250"/>
      <c r="BA303" s="250"/>
      <c r="BB303" s="250"/>
      <c r="BC303" s="250"/>
      <c r="BD303" s="250"/>
      <c r="BE303" s="250"/>
      <c r="BF303" s="250"/>
      <c r="BG303" s="250"/>
      <c r="BH303" s="250"/>
      <c r="BI303" s="250"/>
      <c r="BJ303" s="250"/>
      <c r="BK303" s="250"/>
      <c r="BL303" s="250"/>
    </row>
    <row r="304" spans="1:255" ht="36" customHeight="1" thickBot="1">
      <c r="A304"/>
      <c r="B304" s="308" t="s">
        <v>308</v>
      </c>
      <c r="C304" s="309" t="s">
        <v>309</v>
      </c>
      <c r="D304" s="309"/>
      <c r="E304" s="310"/>
      <c r="F304" s="310"/>
      <c r="G304" s="310"/>
      <c r="H304" s="310"/>
      <c r="I304" s="252"/>
      <c r="J304" s="311"/>
      <c r="K304" s="311"/>
      <c r="L304" s="311"/>
      <c r="M304" s="311"/>
      <c r="N304" s="311"/>
      <c r="O304" s="311"/>
      <c r="P304" s="311"/>
      <c r="Q304" s="311"/>
      <c r="R304" s="312" t="s">
        <v>310</v>
      </c>
      <c r="S304" s="312"/>
      <c r="T304" s="312"/>
      <c r="U304" s="312"/>
      <c r="V304" s="312"/>
      <c r="W304" s="312"/>
      <c r="X304" s="312"/>
      <c r="Y304" s="312"/>
      <c r="Z304" s="312"/>
      <c r="AA304" s="312"/>
      <c r="AB304" s="312"/>
      <c r="AC304" s="312"/>
      <c r="AD304" s="253"/>
      <c r="AE304" s="253"/>
      <c r="AF304" s="253"/>
      <c r="AG304" s="253"/>
      <c r="AH304" s="253"/>
      <c r="AI304" s="253"/>
      <c r="AJ304" s="253"/>
      <c r="AK304" s="253"/>
      <c r="AL304" s="253"/>
      <c r="AM304" s="253"/>
      <c r="AN304" s="253"/>
      <c r="AO304" s="253"/>
      <c r="AP304" s="253"/>
      <c r="AQ304" s="253"/>
      <c r="AR304" s="253"/>
      <c r="AS304" s="253"/>
      <c r="AT304" s="253"/>
      <c r="AU304" s="253"/>
      <c r="AV304" s="253"/>
      <c r="AW304" s="253"/>
      <c r="AX304" s="253"/>
      <c r="AY304" s="253"/>
      <c r="AZ304" s="253"/>
      <c r="BA304" s="253"/>
      <c r="BB304" s="253"/>
      <c r="BC304" s="253"/>
      <c r="BD304" s="253"/>
      <c r="BE304" s="253"/>
      <c r="BF304" s="253"/>
      <c r="BG304" s="186"/>
      <c r="BH304" s="254"/>
      <c r="BI304" s="254"/>
      <c r="BJ304" s="254"/>
      <c r="BK304" s="254"/>
      <c r="BL304" s="8"/>
      <c r="BM304"/>
      <c r="BN304"/>
      <c r="BO304"/>
      <c r="BP304"/>
      <c r="BQ304"/>
      <c r="BR304"/>
      <c r="BS304"/>
      <c r="BT304"/>
      <c r="BU304"/>
      <c r="BV304"/>
      <c r="BW304"/>
      <c r="BX304"/>
      <c r="BY304"/>
      <c r="BZ304"/>
      <c r="CA304"/>
      <c r="CB304"/>
      <c r="CC304"/>
      <c r="CD304"/>
      <c r="CE304"/>
      <c r="CF304"/>
      <c r="CG304"/>
      <c r="CH304"/>
      <c r="CI304"/>
      <c r="CJ304"/>
      <c r="CK304"/>
      <c r="CL304"/>
      <c r="CM304"/>
      <c r="CN304"/>
      <c r="CO304"/>
      <c r="CP304"/>
      <c r="CQ304"/>
      <c r="CR304"/>
      <c r="CS304"/>
      <c r="CT304"/>
      <c r="CU304"/>
      <c r="CV304"/>
      <c r="CW304"/>
      <c r="CX304"/>
      <c r="CY304"/>
      <c r="CZ304"/>
      <c r="DA304"/>
      <c r="DB304"/>
      <c r="DC304"/>
      <c r="DD304"/>
      <c r="DE304"/>
      <c r="DF304"/>
      <c r="DG304"/>
      <c r="DH304"/>
      <c r="DI304"/>
      <c r="DJ304"/>
      <c r="DK304"/>
      <c r="DL304"/>
      <c r="DM304"/>
      <c r="DN304"/>
      <c r="DO304"/>
      <c r="DP304"/>
      <c r="DQ304"/>
      <c r="DR304"/>
      <c r="DS304"/>
      <c r="DT304"/>
      <c r="DU304"/>
      <c r="DV304"/>
      <c r="DW304"/>
      <c r="DX304"/>
      <c r="DY304"/>
      <c r="DZ304"/>
      <c r="EA304"/>
      <c r="EB304"/>
      <c r="EC304"/>
      <c r="ED304"/>
      <c r="EE304"/>
      <c r="EF304"/>
      <c r="EG304"/>
      <c r="EH304"/>
      <c r="EI304"/>
      <c r="EJ304"/>
      <c r="EK304"/>
      <c r="EL304"/>
      <c r="EM304"/>
      <c r="EN304"/>
      <c r="EO304"/>
      <c r="EP304"/>
      <c r="EQ304"/>
      <c r="ER304"/>
      <c r="ES304"/>
      <c r="ET304"/>
      <c r="EU304"/>
      <c r="EV304"/>
      <c r="EW304"/>
      <c r="EX304"/>
      <c r="EY304"/>
      <c r="EZ304"/>
      <c r="FA304"/>
      <c r="FB304"/>
      <c r="FC304"/>
      <c r="FD304"/>
      <c r="FE304"/>
      <c r="FF304"/>
      <c r="FG304"/>
      <c r="FH304"/>
      <c r="FI304"/>
      <c r="FJ304"/>
      <c r="FK304"/>
      <c r="FL304"/>
      <c r="FM304"/>
      <c r="FN304"/>
      <c r="FO304"/>
      <c r="FP304"/>
      <c r="FQ304"/>
      <c r="FR304"/>
      <c r="FS304"/>
      <c r="FT304"/>
      <c r="FU304"/>
      <c r="FV304"/>
      <c r="FW304"/>
      <c r="FX304"/>
      <c r="FY304"/>
      <c r="FZ304"/>
      <c r="GA304"/>
      <c r="GB304"/>
      <c r="GC304"/>
      <c r="GD304"/>
      <c r="GE304"/>
      <c r="GF304"/>
      <c r="GG304"/>
      <c r="GH304"/>
      <c r="GI304"/>
      <c r="GJ304"/>
      <c r="GK304"/>
      <c r="GL304"/>
      <c r="GM304"/>
      <c r="GN304"/>
      <c r="GO304"/>
      <c r="GP304"/>
      <c r="GQ304"/>
      <c r="GR304"/>
      <c r="GS304"/>
      <c r="GT304"/>
      <c r="GU304"/>
      <c r="GV304"/>
      <c r="GW304"/>
      <c r="GX304"/>
      <c r="GY304"/>
      <c r="GZ304"/>
      <c r="HA304"/>
      <c r="HB304"/>
      <c r="HC304"/>
      <c r="HD304"/>
      <c r="HE304"/>
      <c r="HF304"/>
      <c r="HG304"/>
      <c r="HH304"/>
      <c r="HI304"/>
      <c r="HJ304"/>
      <c r="HK304"/>
      <c r="HL304"/>
      <c r="HM304"/>
      <c r="HN304"/>
      <c r="HO304"/>
      <c r="HP304"/>
      <c r="HQ304"/>
      <c r="HR304"/>
      <c r="HS304"/>
      <c r="HT304"/>
      <c r="HU304"/>
      <c r="HV304"/>
      <c r="HW304"/>
      <c r="HX304"/>
      <c r="HY304"/>
      <c r="HZ304"/>
      <c r="IA304"/>
      <c r="IB304"/>
      <c r="IC304"/>
      <c r="ID304"/>
      <c r="IE304"/>
      <c r="IF304"/>
      <c r="IG304"/>
      <c r="IH304"/>
      <c r="II304"/>
      <c r="IJ304"/>
      <c r="IK304"/>
      <c r="IL304"/>
      <c r="IM304"/>
      <c r="IN304"/>
      <c r="IO304"/>
      <c r="IP304"/>
      <c r="IQ304"/>
      <c r="IR304"/>
      <c r="IS304"/>
      <c r="IT304"/>
      <c r="IU304"/>
    </row>
    <row r="305" spans="1:255" ht="15" customHeight="1" thickBot="1">
      <c r="A305"/>
      <c r="B305" s="308"/>
      <c r="C305" s="313" t="s">
        <v>311</v>
      </c>
      <c r="D305" s="313"/>
      <c r="E305" s="301" t="s">
        <v>312</v>
      </c>
      <c r="F305" s="301"/>
      <c r="G305" s="301"/>
      <c r="H305" s="301"/>
      <c r="I305" s="302" t="s">
        <v>313</v>
      </c>
      <c r="J305" s="302"/>
      <c r="K305" s="302"/>
      <c r="L305" s="302"/>
      <c r="M305" s="302"/>
      <c r="N305" s="302"/>
      <c r="O305" s="302"/>
      <c r="P305" s="302"/>
      <c r="Q305" s="302"/>
      <c r="R305" s="312"/>
      <c r="S305" s="312"/>
      <c r="T305" s="312"/>
      <c r="U305" s="312"/>
      <c r="V305" s="312"/>
      <c r="W305" s="312"/>
      <c r="X305" s="312"/>
      <c r="Y305" s="312"/>
      <c r="Z305" s="312"/>
      <c r="AA305" s="312"/>
      <c r="AB305" s="312"/>
      <c r="AC305" s="312"/>
      <c r="AD305" s="253"/>
      <c r="AE305" s="253"/>
      <c r="AF305" s="253"/>
      <c r="AG305" s="253"/>
      <c r="AH305" s="253"/>
      <c r="AI305" s="253"/>
      <c r="AJ305" s="253"/>
      <c r="AK305" s="253"/>
      <c r="AL305" s="253"/>
      <c r="AM305" s="253"/>
      <c r="AN305" s="253"/>
      <c r="AO305" s="253"/>
      <c r="AP305" s="253"/>
      <c r="AQ305" s="253"/>
      <c r="AR305" s="253"/>
      <c r="AS305" s="253"/>
      <c r="AT305" s="253"/>
      <c r="AU305" s="253"/>
      <c r="AV305" s="253"/>
      <c r="AW305" s="253"/>
      <c r="AX305" s="253"/>
      <c r="AY305" s="253"/>
      <c r="AZ305" s="253"/>
      <c r="BA305" s="253"/>
      <c r="BB305" s="253"/>
      <c r="BC305" s="253"/>
      <c r="BD305" s="253"/>
      <c r="BE305" s="253"/>
      <c r="BF305" s="253"/>
      <c r="BG305" s="186"/>
      <c r="BH305" s="254"/>
      <c r="BI305" s="254"/>
      <c r="BJ305" s="254"/>
      <c r="BK305" s="254"/>
      <c r="BL305" s="8"/>
      <c r="BM305"/>
      <c r="BN305"/>
      <c r="BO305"/>
      <c r="BP305"/>
      <c r="BQ305"/>
      <c r="BR305"/>
      <c r="BS305"/>
      <c r="BT305"/>
      <c r="BU305"/>
      <c r="BV305"/>
      <c r="BW305"/>
      <c r="BX305"/>
      <c r="BY305"/>
      <c r="BZ305"/>
      <c r="CA305"/>
      <c r="CB305"/>
      <c r="CC305"/>
      <c r="CD305"/>
      <c r="CE305"/>
      <c r="CF305"/>
      <c r="CG305"/>
      <c r="CH305"/>
      <c r="CI305"/>
      <c r="CJ305"/>
      <c r="CK305"/>
      <c r="CL305"/>
      <c r="CM305"/>
      <c r="CN305"/>
      <c r="CO305"/>
      <c r="CP305"/>
      <c r="CQ305"/>
      <c r="CR305"/>
      <c r="CS305"/>
      <c r="CT305"/>
      <c r="CU305"/>
      <c r="CV305"/>
      <c r="CW305"/>
      <c r="CX305"/>
      <c r="CY305"/>
      <c r="CZ305"/>
      <c r="DA305"/>
      <c r="DB305"/>
      <c r="DC305"/>
      <c r="DD305"/>
      <c r="DE305"/>
      <c r="DF305"/>
      <c r="DG305"/>
      <c r="DH305"/>
      <c r="DI305"/>
      <c r="DJ305"/>
      <c r="DK305"/>
      <c r="DL305"/>
      <c r="DM305"/>
      <c r="DN305"/>
      <c r="DO305"/>
      <c r="DP305"/>
      <c r="DQ305"/>
      <c r="DR305"/>
      <c r="DS305"/>
      <c r="DT305"/>
      <c r="DU305"/>
      <c r="DV305"/>
      <c r="DW305"/>
      <c r="DX305"/>
      <c r="DY305"/>
      <c r="DZ305"/>
      <c r="EA305"/>
      <c r="EB305"/>
      <c r="EC305"/>
      <c r="ED305"/>
      <c r="EE305"/>
      <c r="EF305"/>
      <c r="EG305"/>
      <c r="EH305"/>
      <c r="EI305"/>
      <c r="EJ305"/>
      <c r="EK305"/>
      <c r="EL305"/>
      <c r="EM305"/>
      <c r="EN305"/>
      <c r="EO305"/>
      <c r="EP305"/>
      <c r="EQ305"/>
      <c r="ER305"/>
      <c r="ES305"/>
      <c r="ET305"/>
      <c r="EU305"/>
      <c r="EV305"/>
      <c r="EW305"/>
      <c r="EX305"/>
      <c r="EY305"/>
      <c r="EZ305"/>
      <c r="FA305"/>
      <c r="FB305"/>
      <c r="FC305"/>
      <c r="FD305"/>
      <c r="FE305"/>
      <c r="FF305"/>
      <c r="FG305"/>
      <c r="FH305"/>
      <c r="FI305"/>
      <c r="FJ305"/>
      <c r="FK305"/>
      <c r="FL305"/>
      <c r="FM305"/>
      <c r="FN305"/>
      <c r="FO305"/>
      <c r="FP305"/>
      <c r="FQ305"/>
      <c r="FR305"/>
      <c r="FS305"/>
      <c r="FT305"/>
      <c r="FU305"/>
      <c r="FV305"/>
      <c r="FW305"/>
      <c r="FX305"/>
      <c r="FY305"/>
      <c r="FZ305"/>
      <c r="GA305"/>
      <c r="GB305"/>
      <c r="GC305"/>
      <c r="GD305"/>
      <c r="GE305"/>
      <c r="GF305"/>
      <c r="GG305"/>
      <c r="GH305"/>
      <c r="GI305"/>
      <c r="GJ305"/>
      <c r="GK305"/>
      <c r="GL305"/>
      <c r="GM305"/>
      <c r="GN305"/>
      <c r="GO305"/>
      <c r="GP305"/>
      <c r="GQ305"/>
      <c r="GR305"/>
      <c r="GS305"/>
      <c r="GT305"/>
      <c r="GU305"/>
      <c r="GV305"/>
      <c r="GW305"/>
      <c r="GX305"/>
      <c r="GY305"/>
      <c r="GZ305"/>
      <c r="HA305"/>
      <c r="HB305"/>
      <c r="HC305"/>
      <c r="HD305"/>
      <c r="HE305"/>
      <c r="HF305"/>
      <c r="HG305"/>
      <c r="HH305"/>
      <c r="HI305"/>
      <c r="HJ305"/>
      <c r="HK305"/>
      <c r="HL305"/>
      <c r="HM305"/>
      <c r="HN305"/>
      <c r="HO305"/>
      <c r="HP305"/>
      <c r="HQ305"/>
      <c r="HR305"/>
      <c r="HS305"/>
      <c r="HT305"/>
      <c r="HU305"/>
      <c r="HV305"/>
      <c r="HW305"/>
      <c r="HX305"/>
      <c r="HY305"/>
      <c r="HZ305"/>
      <c r="IA305"/>
      <c r="IB305"/>
      <c r="IC305"/>
      <c r="ID305"/>
      <c r="IE305"/>
      <c r="IF305"/>
      <c r="IG305"/>
      <c r="IH305"/>
      <c r="II305"/>
      <c r="IJ305"/>
      <c r="IK305"/>
      <c r="IL305"/>
      <c r="IM305"/>
      <c r="IN305"/>
      <c r="IO305"/>
      <c r="IP305"/>
      <c r="IQ305"/>
      <c r="IR305"/>
      <c r="IS305"/>
      <c r="IT305"/>
      <c r="IU305"/>
    </row>
    <row r="306" spans="1:255" ht="36" customHeight="1" thickBot="1">
      <c r="A306"/>
      <c r="B306" s="308"/>
      <c r="C306" s="313"/>
      <c r="D306" s="313"/>
      <c r="E306" s="314"/>
      <c r="F306" s="314"/>
      <c r="G306" s="314"/>
      <c r="H306" s="314"/>
      <c r="I306" s="306"/>
      <c r="J306" s="306"/>
      <c r="K306" s="306"/>
      <c r="L306" s="306"/>
      <c r="M306" s="306"/>
      <c r="N306" s="306"/>
      <c r="O306" s="306"/>
      <c r="P306" s="306"/>
      <c r="Q306" s="306"/>
      <c r="R306" s="299" t="s">
        <v>314</v>
      </c>
      <c r="S306" s="299"/>
      <c r="T306" s="299"/>
      <c r="U306" s="299"/>
      <c r="V306" s="299"/>
      <c r="W306" s="299"/>
      <c r="X306" s="299"/>
      <c r="Y306" s="299"/>
      <c r="Z306" s="299"/>
      <c r="AA306" s="299"/>
      <c r="AB306" s="299"/>
      <c r="AC306" s="299"/>
      <c r="AD306" s="253"/>
      <c r="AE306" s="253"/>
      <c r="AF306" s="253"/>
      <c r="AG306" s="253"/>
      <c r="AH306" s="253"/>
      <c r="AI306" s="253"/>
      <c r="AJ306" s="253"/>
      <c r="AK306" s="253"/>
      <c r="AL306" s="253"/>
      <c r="AM306" s="253"/>
      <c r="AN306" s="253"/>
      <c r="AO306" s="253"/>
      <c r="AP306" s="253"/>
      <c r="AQ306" s="253"/>
      <c r="AR306" s="253"/>
      <c r="AS306" s="253"/>
      <c r="AT306" s="253"/>
      <c r="AU306" s="253"/>
      <c r="AV306" s="253"/>
      <c r="AW306" s="253"/>
      <c r="AX306" s="253"/>
      <c r="AY306" s="253"/>
      <c r="AZ306" s="253"/>
      <c r="BA306" s="253"/>
      <c r="BB306" s="253"/>
      <c r="BC306" s="253"/>
      <c r="BD306" s="253"/>
      <c r="BE306" s="253"/>
      <c r="BF306" s="253"/>
      <c r="BG306" s="253"/>
      <c r="BH306" s="253"/>
      <c r="BI306" s="253"/>
      <c r="BJ306" s="253"/>
      <c r="BK306" s="253"/>
      <c r="BL306" s="8"/>
      <c r="BM306"/>
      <c r="BN306"/>
      <c r="BO306"/>
      <c r="BP306"/>
      <c r="BQ306"/>
      <c r="BR306"/>
      <c r="BS306"/>
      <c r="BT306"/>
      <c r="BU306"/>
      <c r="BV306"/>
      <c r="BW306"/>
      <c r="BX306"/>
      <c r="BY306"/>
      <c r="BZ306"/>
      <c r="CA306"/>
      <c r="CB306"/>
      <c r="CC306"/>
      <c r="CD306"/>
      <c r="CE306"/>
      <c r="CF306"/>
      <c r="CG306"/>
      <c r="CH306"/>
      <c r="CI306"/>
      <c r="CJ306"/>
      <c r="CK306"/>
      <c r="CL306"/>
      <c r="CM306"/>
      <c r="CN306"/>
      <c r="CO306"/>
      <c r="CP306"/>
      <c r="CQ306"/>
      <c r="CR306"/>
      <c r="CS306"/>
      <c r="CT306"/>
      <c r="CU306"/>
      <c r="CV306"/>
      <c r="CW306"/>
      <c r="CX306"/>
      <c r="CY306"/>
      <c r="CZ306"/>
      <c r="DA306"/>
      <c r="DB306"/>
      <c r="DC306"/>
      <c r="DD306"/>
      <c r="DE306"/>
      <c r="DF306"/>
      <c r="DG306"/>
      <c r="DH306"/>
      <c r="DI306"/>
      <c r="DJ306"/>
      <c r="DK306"/>
      <c r="DL306"/>
      <c r="DM306"/>
      <c r="DN306"/>
      <c r="DO306"/>
      <c r="DP306"/>
      <c r="DQ306"/>
      <c r="DR306"/>
      <c r="DS306"/>
      <c r="DT306"/>
      <c r="DU306"/>
      <c r="DV306"/>
      <c r="DW306"/>
      <c r="DX306"/>
      <c r="DY306"/>
      <c r="DZ306"/>
      <c r="EA306"/>
      <c r="EB306"/>
      <c r="EC306"/>
      <c r="ED306"/>
      <c r="EE306"/>
      <c r="EF306"/>
      <c r="EG306"/>
      <c r="EH306"/>
      <c r="EI306"/>
      <c r="EJ306"/>
      <c r="EK306"/>
      <c r="EL306"/>
      <c r="EM306"/>
      <c r="EN306"/>
      <c r="EO306"/>
      <c r="EP306"/>
      <c r="EQ306"/>
      <c r="ER306"/>
      <c r="ES306"/>
      <c r="ET306"/>
      <c r="EU306"/>
      <c r="EV306"/>
      <c r="EW306"/>
      <c r="EX306"/>
      <c r="EY306"/>
      <c r="EZ306"/>
      <c r="FA306"/>
      <c r="FB306"/>
      <c r="FC306"/>
      <c r="FD306"/>
      <c r="FE306"/>
      <c r="FF306"/>
      <c r="FG306"/>
      <c r="FH306"/>
      <c r="FI306"/>
      <c r="FJ306"/>
      <c r="FK306"/>
      <c r="FL306"/>
      <c r="FM306"/>
      <c r="FN306"/>
      <c r="FO306"/>
      <c r="FP306"/>
      <c r="FQ306"/>
      <c r="FR306"/>
      <c r="FS306"/>
      <c r="FT306"/>
      <c r="FU306"/>
      <c r="FV306"/>
      <c r="FW306"/>
      <c r="FX306"/>
      <c r="FY306"/>
      <c r="FZ306"/>
      <c r="GA306"/>
      <c r="GB306"/>
      <c r="GC306"/>
      <c r="GD306"/>
      <c r="GE306"/>
      <c r="GF306"/>
      <c r="GG306"/>
      <c r="GH306"/>
      <c r="GI306"/>
      <c r="GJ306"/>
      <c r="GK306"/>
      <c r="GL306"/>
      <c r="GM306"/>
      <c r="GN306"/>
      <c r="GO306"/>
      <c r="GP306"/>
      <c r="GQ306"/>
      <c r="GR306"/>
      <c r="GS306"/>
      <c r="GT306"/>
      <c r="GU306"/>
      <c r="GV306"/>
      <c r="GW306"/>
      <c r="GX306"/>
      <c r="GY306"/>
      <c r="GZ306"/>
      <c r="HA306"/>
      <c r="HB306"/>
      <c r="HC306"/>
      <c r="HD306"/>
      <c r="HE306"/>
      <c r="HF306"/>
      <c r="HG306"/>
      <c r="HH306"/>
      <c r="HI306"/>
      <c r="HJ306"/>
      <c r="HK306"/>
      <c r="HL306"/>
      <c r="HM306"/>
      <c r="HN306"/>
      <c r="HO306"/>
      <c r="HP306"/>
      <c r="HQ306"/>
      <c r="HR306"/>
      <c r="HS306"/>
      <c r="HT306"/>
      <c r="HU306"/>
      <c r="HV306"/>
      <c r="HW306"/>
      <c r="HX306"/>
      <c r="HY306"/>
      <c r="HZ306"/>
      <c r="IA306"/>
      <c r="IB306"/>
      <c r="IC306"/>
      <c r="ID306"/>
      <c r="IE306"/>
      <c r="IF306"/>
      <c r="IG306"/>
      <c r="IH306"/>
      <c r="II306"/>
      <c r="IJ306"/>
      <c r="IK306"/>
      <c r="IL306"/>
      <c r="IM306"/>
      <c r="IN306"/>
      <c r="IO306"/>
      <c r="IP306"/>
      <c r="IQ306"/>
      <c r="IR306"/>
      <c r="IS306"/>
      <c r="IT306"/>
      <c r="IU306"/>
    </row>
    <row r="307" spans="1:255" ht="15" customHeight="1" thickBot="1">
      <c r="A307"/>
      <c r="B307" s="308"/>
      <c r="C307" s="300" t="s">
        <v>315</v>
      </c>
      <c r="D307" s="300"/>
      <c r="E307" s="301" t="s">
        <v>316</v>
      </c>
      <c r="F307" s="301"/>
      <c r="G307" s="301"/>
      <c r="H307" s="301"/>
      <c r="I307" s="302" t="s">
        <v>313</v>
      </c>
      <c r="J307" s="302"/>
      <c r="K307" s="302"/>
      <c r="L307" s="302"/>
      <c r="M307" s="302"/>
      <c r="N307" s="302"/>
      <c r="O307" s="302"/>
      <c r="P307" s="302"/>
      <c r="Q307" s="302"/>
      <c r="R307" s="255"/>
      <c r="S307" s="255"/>
      <c r="T307" s="255"/>
      <c r="U307" s="255"/>
      <c r="V307" s="255"/>
      <c r="W307" s="255"/>
      <c r="X307" s="255"/>
      <c r="Y307" s="255"/>
      <c r="Z307" s="255"/>
      <c r="AA307" s="255"/>
      <c r="AB307" s="255"/>
      <c r="AC307" s="255"/>
      <c r="AD307" s="253"/>
      <c r="AE307" s="253"/>
      <c r="AF307" s="253"/>
      <c r="AG307" s="253"/>
      <c r="AH307" s="253"/>
      <c r="AI307" s="253"/>
      <c r="AJ307" s="253"/>
      <c r="AK307" s="253"/>
      <c r="AL307" s="253"/>
      <c r="AM307" s="253"/>
      <c r="AN307" s="253"/>
      <c r="AO307" s="253"/>
      <c r="AP307" s="253"/>
      <c r="AQ307" s="253"/>
      <c r="AR307" s="253"/>
      <c r="AS307" s="253"/>
      <c r="AT307" s="253"/>
      <c r="AU307" s="253"/>
      <c r="AV307" s="253"/>
      <c r="AW307" s="253"/>
      <c r="AX307" s="253"/>
      <c r="AY307" s="253"/>
      <c r="AZ307" s="253"/>
      <c r="BA307" s="253"/>
      <c r="BB307" s="253"/>
      <c r="BC307" s="253"/>
      <c r="BD307" s="253"/>
      <c r="BE307" s="253"/>
      <c r="BF307" s="253"/>
      <c r="BG307" s="253"/>
      <c r="BH307" s="253"/>
      <c r="BI307" s="253"/>
      <c r="BJ307" s="253"/>
      <c r="BK307" s="253"/>
      <c r="BL307" s="8"/>
      <c r="BM307"/>
      <c r="BN307"/>
      <c r="BO307"/>
      <c r="BP307"/>
      <c r="BQ307"/>
      <c r="BR307"/>
      <c r="BS307"/>
      <c r="BT307"/>
      <c r="BU307"/>
      <c r="BV307"/>
      <c r="BW307"/>
      <c r="BX307"/>
      <c r="BY307"/>
      <c r="BZ307"/>
      <c r="CA307"/>
      <c r="CB307"/>
      <c r="CC307"/>
      <c r="CD307"/>
      <c r="CE307"/>
      <c r="CF307"/>
      <c r="CG307"/>
      <c r="CH307"/>
      <c r="CI307"/>
      <c r="CJ307"/>
      <c r="CK307"/>
      <c r="CL307"/>
      <c r="CM307"/>
      <c r="CN307"/>
      <c r="CO307"/>
      <c r="CP307"/>
      <c r="CQ307"/>
      <c r="CR307"/>
      <c r="CS307"/>
      <c r="CT307"/>
      <c r="CU307"/>
      <c r="CV307"/>
      <c r="CW307"/>
      <c r="CX307"/>
      <c r="CY307"/>
      <c r="CZ307"/>
      <c r="DA307"/>
      <c r="DB307"/>
      <c r="DC307"/>
      <c r="DD307"/>
      <c r="DE307"/>
      <c r="DF307"/>
      <c r="DG307"/>
      <c r="DH307"/>
      <c r="DI307"/>
      <c r="DJ307"/>
      <c r="DK307"/>
      <c r="DL307"/>
      <c r="DM307"/>
      <c r="DN307"/>
      <c r="DO307"/>
      <c r="DP307"/>
      <c r="DQ307"/>
      <c r="DR307"/>
      <c r="DS307"/>
      <c r="DT307"/>
      <c r="DU307"/>
      <c r="DV307"/>
      <c r="DW307"/>
      <c r="DX307"/>
      <c r="DY307"/>
      <c r="DZ307"/>
      <c r="EA307"/>
      <c r="EB307"/>
      <c r="EC307"/>
      <c r="ED307"/>
      <c r="EE307"/>
      <c r="EF307"/>
      <c r="EG307"/>
      <c r="EH307"/>
      <c r="EI307"/>
      <c r="EJ307"/>
      <c r="EK307"/>
      <c r="EL307"/>
      <c r="EM307"/>
      <c r="EN307"/>
      <c r="EO307"/>
      <c r="EP307"/>
      <c r="EQ307"/>
      <c r="ER307"/>
      <c r="ES307"/>
      <c r="ET307"/>
      <c r="EU307"/>
      <c r="EV307"/>
      <c r="EW307"/>
      <c r="EX307"/>
      <c r="EY307"/>
      <c r="EZ307"/>
      <c r="FA307"/>
      <c r="FB307"/>
      <c r="FC307"/>
      <c r="FD307"/>
      <c r="FE307"/>
      <c r="FF307"/>
      <c r="FG307"/>
      <c r="FH307"/>
      <c r="FI307"/>
      <c r="FJ307"/>
      <c r="FK307"/>
      <c r="FL307"/>
      <c r="FM307"/>
      <c r="FN307"/>
      <c r="FO307"/>
      <c r="FP307"/>
      <c r="FQ307"/>
      <c r="FR307"/>
      <c r="FS307"/>
      <c r="FT307"/>
      <c r="FU307"/>
      <c r="FV307"/>
      <c r="FW307"/>
      <c r="FX307"/>
      <c r="FY307"/>
      <c r="FZ307"/>
      <c r="GA307"/>
      <c r="GB307"/>
      <c r="GC307"/>
      <c r="GD307"/>
      <c r="GE307"/>
      <c r="GF307"/>
      <c r="GG307"/>
      <c r="GH307"/>
      <c r="GI307"/>
      <c r="GJ307"/>
      <c r="GK307"/>
      <c r="GL307"/>
      <c r="GM307"/>
      <c r="GN307"/>
      <c r="GO307"/>
      <c r="GP307"/>
      <c r="GQ307"/>
      <c r="GR307"/>
      <c r="GS307"/>
      <c r="GT307"/>
      <c r="GU307"/>
      <c r="GV307"/>
      <c r="GW307"/>
      <c r="GX307"/>
      <c r="GY307"/>
      <c r="GZ307"/>
      <c r="HA307"/>
      <c r="HB307"/>
      <c r="HC307"/>
      <c r="HD307"/>
      <c r="HE307"/>
      <c r="HF307"/>
      <c r="HG307"/>
      <c r="HH307"/>
      <c r="HI307"/>
      <c r="HJ307"/>
      <c r="HK307"/>
      <c r="HL307"/>
      <c r="HM307"/>
      <c r="HN307"/>
      <c r="HO307"/>
      <c r="HP307"/>
      <c r="HQ307"/>
      <c r="HR307"/>
      <c r="HS307"/>
      <c r="HT307"/>
      <c r="HU307"/>
      <c r="HV307"/>
      <c r="HW307"/>
      <c r="HX307"/>
      <c r="HY307"/>
      <c r="HZ307"/>
      <c r="IA307"/>
      <c r="IB307"/>
      <c r="IC307"/>
      <c r="ID307"/>
      <c r="IE307"/>
      <c r="IF307"/>
      <c r="IG307"/>
      <c r="IH307"/>
      <c r="II307"/>
      <c r="IJ307"/>
      <c r="IK307"/>
      <c r="IL307"/>
      <c r="IM307"/>
      <c r="IN307"/>
      <c r="IO307"/>
      <c r="IP307"/>
      <c r="IQ307"/>
      <c r="IR307"/>
      <c r="IS307"/>
      <c r="IT307"/>
      <c r="IU307"/>
    </row>
    <row r="308" spans="1:255" ht="36" customHeight="1" thickBot="1">
      <c r="A308"/>
      <c r="B308" s="308"/>
      <c r="C308" s="300"/>
      <c r="D308" s="300"/>
      <c r="E308" s="303"/>
      <c r="F308" s="303"/>
      <c r="G308" s="303"/>
      <c r="H308" s="303"/>
      <c r="I308" s="304"/>
      <c r="J308" s="304"/>
      <c r="K308" s="304"/>
      <c r="L308" s="304"/>
      <c r="M308" s="304"/>
      <c r="N308" s="304"/>
      <c r="O308" s="304"/>
      <c r="P308" s="304"/>
      <c r="Q308" s="304"/>
      <c r="R308" s="305" t="s">
        <v>317</v>
      </c>
      <c r="S308" s="305"/>
      <c r="T308" s="305"/>
      <c r="U308" s="305"/>
      <c r="V308" s="305"/>
      <c r="W308" s="305"/>
      <c r="X308" s="305"/>
      <c r="Y308" s="305"/>
      <c r="Z308" s="305"/>
      <c r="AA308" s="305"/>
      <c r="AB308" s="305"/>
      <c r="AC308" s="305"/>
      <c r="AD308" s="253"/>
      <c r="AE308" s="253"/>
      <c r="AF308" s="253"/>
      <c r="AG308" s="253"/>
      <c r="AH308" s="253"/>
      <c r="AI308" s="253"/>
      <c r="AJ308" s="253"/>
      <c r="AK308" s="253"/>
      <c r="AL308" s="253"/>
      <c r="AM308" s="253"/>
      <c r="AN308" s="253"/>
      <c r="AO308" s="253"/>
      <c r="AP308" s="253"/>
      <c r="AQ308" s="253"/>
      <c r="AR308" s="253"/>
      <c r="AS308" s="253"/>
      <c r="AT308" s="253"/>
      <c r="AU308" s="253"/>
      <c r="AV308" s="253"/>
      <c r="AW308" s="253"/>
      <c r="AX308" s="253"/>
      <c r="AY308" s="253"/>
      <c r="AZ308" s="253"/>
      <c r="BA308" s="253"/>
      <c r="BB308" s="253"/>
      <c r="BC308" s="253"/>
      <c r="BD308" s="253"/>
      <c r="BE308" s="253"/>
      <c r="BF308" s="253"/>
      <c r="BG308" s="253"/>
      <c r="BH308" s="253"/>
      <c r="BI308" s="253"/>
      <c r="BJ308" s="253"/>
      <c r="BK308" s="253"/>
      <c r="BL308" s="8"/>
      <c r="BM308"/>
      <c r="BN308"/>
      <c r="BO308"/>
      <c r="BP308"/>
      <c r="BQ308"/>
      <c r="BR308"/>
      <c r="BS308"/>
      <c r="BT308"/>
      <c r="BU308"/>
      <c r="BV308"/>
      <c r="BW308"/>
      <c r="BX308"/>
      <c r="BY308"/>
      <c r="BZ308"/>
      <c r="CA308"/>
      <c r="CB308"/>
      <c r="CC308"/>
      <c r="CD308"/>
      <c r="CE308"/>
      <c r="CF308"/>
      <c r="CG308"/>
      <c r="CH308"/>
      <c r="CI308"/>
      <c r="CJ308"/>
      <c r="CK308"/>
      <c r="CL308"/>
      <c r="CM308"/>
      <c r="CN308"/>
      <c r="CO308"/>
      <c r="CP308"/>
      <c r="CQ308"/>
      <c r="CR308"/>
      <c r="CS308"/>
      <c r="CT308"/>
      <c r="CU308"/>
      <c r="CV308"/>
      <c r="CW308"/>
      <c r="CX308"/>
      <c r="CY308"/>
      <c r="CZ308"/>
      <c r="DA308"/>
      <c r="DB308"/>
      <c r="DC308"/>
      <c r="DD308"/>
      <c r="DE308"/>
      <c r="DF308"/>
      <c r="DG308"/>
      <c r="DH308"/>
      <c r="DI308"/>
      <c r="DJ308"/>
      <c r="DK308"/>
      <c r="DL308"/>
      <c r="DM308"/>
      <c r="DN308"/>
      <c r="DO308"/>
      <c r="DP308"/>
      <c r="DQ308"/>
      <c r="DR308"/>
      <c r="DS308"/>
      <c r="DT308"/>
      <c r="DU308"/>
      <c r="DV308"/>
      <c r="DW308"/>
      <c r="DX308"/>
      <c r="DY308"/>
      <c r="DZ308"/>
      <c r="EA308"/>
      <c r="EB308"/>
      <c r="EC308"/>
      <c r="ED308"/>
      <c r="EE308"/>
      <c r="EF308"/>
      <c r="EG308"/>
      <c r="EH308"/>
      <c r="EI308"/>
      <c r="EJ308"/>
      <c r="EK308"/>
      <c r="EL308"/>
      <c r="EM308"/>
      <c r="EN308"/>
      <c r="EO308"/>
      <c r="EP308"/>
      <c r="EQ308"/>
      <c r="ER308"/>
      <c r="ES308"/>
      <c r="ET308"/>
      <c r="EU308"/>
      <c r="EV308"/>
      <c r="EW308"/>
      <c r="EX308"/>
      <c r="EY308"/>
      <c r="EZ308"/>
      <c r="FA308"/>
      <c r="FB308"/>
      <c r="FC308"/>
      <c r="FD308"/>
      <c r="FE308"/>
      <c r="FF308"/>
      <c r="FG308"/>
      <c r="FH308"/>
      <c r="FI308"/>
      <c r="FJ308"/>
      <c r="FK308"/>
      <c r="FL308"/>
      <c r="FM308"/>
      <c r="FN308"/>
      <c r="FO308"/>
      <c r="FP308"/>
      <c r="FQ308"/>
      <c r="FR308"/>
      <c r="FS308"/>
      <c r="FT308"/>
      <c r="FU308"/>
      <c r="FV308"/>
      <c r="FW308"/>
      <c r="FX308"/>
      <c r="FY308"/>
      <c r="FZ308"/>
      <c r="GA308"/>
      <c r="GB308"/>
      <c r="GC308"/>
      <c r="GD308"/>
      <c r="GE308"/>
      <c r="GF308"/>
      <c r="GG308"/>
      <c r="GH308"/>
      <c r="GI308"/>
      <c r="GJ308"/>
      <c r="GK308"/>
      <c r="GL308"/>
      <c r="GM308"/>
      <c r="GN308"/>
      <c r="GO308"/>
      <c r="GP308"/>
      <c r="GQ308"/>
      <c r="GR308"/>
      <c r="GS308"/>
      <c r="GT308"/>
      <c r="GU308"/>
      <c r="GV308"/>
      <c r="GW308"/>
      <c r="GX308"/>
      <c r="GY308"/>
      <c r="GZ308"/>
      <c r="HA308"/>
      <c r="HB308"/>
      <c r="HC308"/>
      <c r="HD308"/>
      <c r="HE308"/>
      <c r="HF308"/>
      <c r="HG308"/>
      <c r="HH308"/>
      <c r="HI308"/>
      <c r="HJ308"/>
      <c r="HK308"/>
      <c r="HL308"/>
      <c r="HM308"/>
      <c r="HN308"/>
      <c r="HO308"/>
      <c r="HP308"/>
      <c r="HQ308"/>
      <c r="HR308"/>
      <c r="HS308"/>
      <c r="HT308"/>
      <c r="HU308"/>
      <c r="HV308"/>
      <c r="HW308"/>
      <c r="HX308"/>
      <c r="HY308"/>
      <c r="HZ308"/>
      <c r="IA308"/>
      <c r="IB308"/>
      <c r="IC308"/>
      <c r="ID308"/>
      <c r="IE308"/>
      <c r="IF308"/>
      <c r="IG308"/>
      <c r="IH308"/>
      <c r="II308"/>
      <c r="IJ308"/>
      <c r="IK308"/>
      <c r="IL308"/>
      <c r="IM308"/>
      <c r="IN308"/>
      <c r="IO308"/>
      <c r="IP308"/>
      <c r="IQ308"/>
      <c r="IR308"/>
      <c r="IS308"/>
      <c r="IT308"/>
      <c r="IU308"/>
    </row>
    <row r="309" spans="1:255" ht="36" customHeight="1" thickBot="1">
      <c r="A309"/>
      <c r="B309" s="308"/>
      <c r="C309" s="300"/>
      <c r="D309" s="300"/>
      <c r="E309" s="256" t="s">
        <v>318</v>
      </c>
      <c r="F309" s="306"/>
      <c r="G309" s="306"/>
      <c r="H309" s="306"/>
      <c r="I309" s="306"/>
      <c r="J309" s="306"/>
      <c r="K309" s="306"/>
      <c r="L309" s="306"/>
      <c r="M309" s="306"/>
      <c r="N309" s="306"/>
      <c r="O309" s="306"/>
      <c r="P309" s="306"/>
      <c r="Q309" s="306"/>
      <c r="R309" s="255"/>
      <c r="S309" s="255"/>
      <c r="T309" s="255"/>
      <c r="U309" s="255"/>
      <c r="V309" s="255"/>
      <c r="W309" s="255"/>
      <c r="X309" s="255"/>
      <c r="Y309" s="255"/>
      <c r="Z309" s="255"/>
      <c r="AA309" s="255"/>
      <c r="AB309" s="255"/>
      <c r="AC309" s="255"/>
      <c r="AD309" s="253"/>
      <c r="AE309" s="253"/>
      <c r="AF309" s="253"/>
      <c r="AG309" s="253"/>
      <c r="AH309" s="253"/>
      <c r="AI309" s="253"/>
      <c r="AJ309" s="253"/>
      <c r="AK309" s="253"/>
      <c r="AL309" s="253"/>
      <c r="AM309" s="253"/>
      <c r="AN309" s="253"/>
      <c r="AO309" s="253"/>
      <c r="AP309" s="253"/>
      <c r="AQ309" s="253"/>
      <c r="AR309" s="253"/>
      <c r="AS309" s="253"/>
      <c r="AT309" s="253"/>
      <c r="AU309" s="253"/>
      <c r="AV309" s="253"/>
      <c r="AW309" s="253"/>
      <c r="AX309" s="253"/>
      <c r="AY309" s="253"/>
      <c r="AZ309" s="253"/>
      <c r="BA309" s="253"/>
      <c r="BB309" s="253"/>
      <c r="BC309" s="253"/>
      <c r="BD309" s="253"/>
      <c r="BE309" s="253"/>
      <c r="BF309" s="253"/>
      <c r="BG309" s="253"/>
      <c r="BH309" s="253"/>
      <c r="BI309" s="253"/>
      <c r="BJ309" s="253"/>
      <c r="BK309" s="253"/>
      <c r="BL309" s="8"/>
      <c r="BM309"/>
      <c r="BN309"/>
      <c r="BO309"/>
      <c r="BP309"/>
      <c r="BQ309"/>
      <c r="BR309"/>
      <c r="BS309"/>
      <c r="BT309"/>
      <c r="BU309"/>
      <c r="BV309"/>
      <c r="BW309"/>
      <c r="BX309"/>
      <c r="BY309"/>
      <c r="BZ309"/>
      <c r="CA309"/>
      <c r="CB309"/>
      <c r="CC309"/>
      <c r="CD309"/>
      <c r="CE309"/>
      <c r="CF309"/>
      <c r="CG309"/>
      <c r="CH309"/>
      <c r="CI309"/>
      <c r="CJ309"/>
      <c r="CK309"/>
      <c r="CL309"/>
      <c r="CM309"/>
      <c r="CN309"/>
      <c r="CO309"/>
      <c r="CP309"/>
      <c r="CQ309"/>
      <c r="CR309"/>
      <c r="CS309"/>
      <c r="CT309"/>
      <c r="CU309"/>
      <c r="CV309"/>
      <c r="CW309"/>
      <c r="CX309"/>
      <c r="CY309"/>
      <c r="CZ309"/>
      <c r="DA309"/>
      <c r="DB309"/>
      <c r="DC309"/>
      <c r="DD309"/>
      <c r="DE309"/>
      <c r="DF309"/>
      <c r="DG309"/>
      <c r="DH309"/>
      <c r="DI309"/>
      <c r="DJ309"/>
      <c r="DK309"/>
      <c r="DL309"/>
      <c r="DM309"/>
      <c r="DN309"/>
      <c r="DO309"/>
      <c r="DP309"/>
      <c r="DQ309"/>
      <c r="DR309"/>
      <c r="DS309"/>
      <c r="DT309"/>
      <c r="DU309"/>
      <c r="DV309"/>
      <c r="DW309"/>
      <c r="DX309"/>
      <c r="DY309"/>
      <c r="DZ309"/>
      <c r="EA309"/>
      <c r="EB309"/>
      <c r="EC309"/>
      <c r="ED309"/>
      <c r="EE309"/>
      <c r="EF309"/>
      <c r="EG309"/>
      <c r="EH309"/>
      <c r="EI309"/>
      <c r="EJ309"/>
      <c r="EK309"/>
      <c r="EL309"/>
      <c r="EM309"/>
      <c r="EN309"/>
      <c r="EO309"/>
      <c r="EP309"/>
      <c r="EQ309"/>
      <c r="ER309"/>
      <c r="ES309"/>
      <c r="ET309"/>
      <c r="EU309"/>
      <c r="EV309"/>
      <c r="EW309"/>
      <c r="EX309"/>
      <c r="EY309"/>
      <c r="EZ309"/>
      <c r="FA309"/>
      <c r="FB309"/>
      <c r="FC309"/>
      <c r="FD309"/>
      <c r="FE309"/>
      <c r="FF309"/>
      <c r="FG309"/>
      <c r="FH309"/>
      <c r="FI309"/>
      <c r="FJ309"/>
      <c r="FK309"/>
      <c r="FL309"/>
      <c r="FM309"/>
      <c r="FN309"/>
      <c r="FO309"/>
      <c r="FP309"/>
      <c r="FQ309"/>
      <c r="FR309"/>
      <c r="FS309"/>
      <c r="FT309"/>
      <c r="FU309"/>
      <c r="FV309"/>
      <c r="FW309"/>
      <c r="FX309"/>
      <c r="FY309"/>
      <c r="FZ309"/>
      <c r="GA309"/>
      <c r="GB309"/>
      <c r="GC309"/>
      <c r="GD309"/>
      <c r="GE309"/>
      <c r="GF309"/>
      <c r="GG309"/>
      <c r="GH309"/>
      <c r="GI309"/>
      <c r="GJ309"/>
      <c r="GK309"/>
      <c r="GL309"/>
      <c r="GM309"/>
      <c r="GN309"/>
      <c r="GO309"/>
      <c r="GP309"/>
      <c r="GQ309"/>
      <c r="GR309"/>
      <c r="GS309"/>
      <c r="GT309"/>
      <c r="GU309"/>
      <c r="GV309"/>
      <c r="GW309"/>
      <c r="GX309"/>
      <c r="GY309"/>
      <c r="GZ309"/>
      <c r="HA309"/>
      <c r="HB309"/>
      <c r="HC309"/>
      <c r="HD309"/>
      <c r="HE309"/>
      <c r="HF309"/>
      <c r="HG309"/>
      <c r="HH309"/>
      <c r="HI309"/>
      <c r="HJ309"/>
      <c r="HK309"/>
      <c r="HL309"/>
      <c r="HM309"/>
      <c r="HN309"/>
      <c r="HO309"/>
      <c r="HP309"/>
      <c r="HQ309"/>
      <c r="HR309"/>
      <c r="HS309"/>
      <c r="HT309"/>
      <c r="HU309"/>
      <c r="HV309"/>
      <c r="HW309"/>
      <c r="HX309"/>
      <c r="HY309"/>
      <c r="HZ309"/>
      <c r="IA309"/>
      <c r="IB309"/>
      <c r="IC309"/>
      <c r="ID309"/>
      <c r="IE309"/>
      <c r="IF309"/>
      <c r="IG309"/>
      <c r="IH309"/>
      <c r="II309"/>
      <c r="IJ309"/>
      <c r="IK309"/>
      <c r="IL309"/>
      <c r="IM309"/>
      <c r="IN309"/>
      <c r="IO309"/>
      <c r="IP309"/>
      <c r="IQ309"/>
      <c r="IR309"/>
      <c r="IS309"/>
      <c r="IT309"/>
      <c r="IU309"/>
    </row>
    <row r="310" spans="1:255" ht="36" customHeight="1" thickBot="1">
      <c r="A310"/>
      <c r="B310" s="308"/>
      <c r="C310" s="300"/>
      <c r="D310" s="300"/>
      <c r="E310" s="257" t="s">
        <v>319</v>
      </c>
      <c r="F310" s="307"/>
      <c r="G310" s="307"/>
      <c r="H310" s="307"/>
      <c r="I310" s="307"/>
      <c r="J310" s="307"/>
      <c r="K310" s="307"/>
      <c r="L310" s="307"/>
      <c r="M310" s="307"/>
      <c r="N310" s="307"/>
      <c r="O310" s="307"/>
      <c r="P310" s="307"/>
      <c r="Q310" s="307"/>
      <c r="R310"/>
      <c r="S310"/>
      <c r="T310"/>
      <c r="U310"/>
      <c r="V310"/>
      <c r="W310"/>
      <c r="X310"/>
      <c r="Y310"/>
      <c r="Z310"/>
      <c r="AA310"/>
      <c r="AB310"/>
      <c r="AC310"/>
      <c r="AD310" s="253"/>
      <c r="AE310" s="253"/>
      <c r="AF310" s="253"/>
      <c r="AG310" s="253"/>
      <c r="AH310" s="253"/>
      <c r="AI310" s="253"/>
      <c r="AJ310" s="253"/>
      <c r="AK310" s="253"/>
      <c r="AL310" s="253"/>
      <c r="AM310" s="253"/>
      <c r="AN310" s="253"/>
      <c r="AO310" s="253"/>
      <c r="AP310" s="253"/>
      <c r="AQ310" s="253"/>
      <c r="AR310" s="253"/>
      <c r="AS310" s="253"/>
      <c r="AT310" s="253"/>
      <c r="AU310" s="253"/>
      <c r="AV310" s="253"/>
      <c r="AW310" s="253"/>
      <c r="AX310" s="253"/>
      <c r="AY310" s="253"/>
      <c r="AZ310" s="253"/>
      <c r="BA310" s="253"/>
      <c r="BB310" s="253"/>
      <c r="BC310" s="253"/>
      <c r="BD310" s="253"/>
      <c r="BE310" s="253"/>
      <c r="BF310" s="253"/>
      <c r="BG310" s="253"/>
      <c r="BH310" s="253"/>
      <c r="BI310" s="253"/>
      <c r="BJ310" s="253"/>
      <c r="BK310" s="253"/>
      <c r="BL310" s="8"/>
      <c r="BM310"/>
      <c r="BN310"/>
      <c r="BO310"/>
      <c r="BP310"/>
      <c r="BQ310"/>
      <c r="BR310"/>
      <c r="BS310"/>
      <c r="BT310"/>
      <c r="BU310"/>
      <c r="BV310"/>
      <c r="BW310"/>
      <c r="BX310"/>
      <c r="BY310"/>
      <c r="BZ310"/>
      <c r="CA310"/>
      <c r="CB310"/>
      <c r="CC310"/>
      <c r="CD310"/>
      <c r="CE310"/>
      <c r="CF310"/>
      <c r="CG310"/>
      <c r="CH310"/>
      <c r="CI310"/>
      <c r="CJ310"/>
      <c r="CK310"/>
      <c r="CL310"/>
      <c r="CM310"/>
      <c r="CN310"/>
      <c r="CO310"/>
      <c r="CP310"/>
      <c r="CQ310"/>
      <c r="CR310"/>
      <c r="CS310"/>
      <c r="CT310"/>
      <c r="CU310"/>
      <c r="CV310"/>
      <c r="CW310"/>
      <c r="CX310"/>
      <c r="CY310"/>
      <c r="CZ310"/>
      <c r="DA310"/>
      <c r="DB310"/>
      <c r="DC310"/>
      <c r="DD310"/>
      <c r="DE310"/>
      <c r="DF310"/>
      <c r="DG310"/>
      <c r="DH310"/>
      <c r="DI310"/>
      <c r="DJ310"/>
      <c r="DK310"/>
      <c r="DL310"/>
      <c r="DM310"/>
      <c r="DN310"/>
      <c r="DO310"/>
      <c r="DP310"/>
      <c r="DQ310"/>
      <c r="DR310"/>
      <c r="DS310"/>
      <c r="DT310"/>
      <c r="DU310"/>
      <c r="DV310"/>
      <c r="DW310"/>
      <c r="DX310"/>
      <c r="DY310"/>
      <c r="DZ310"/>
      <c r="EA310"/>
      <c r="EB310"/>
      <c r="EC310"/>
      <c r="ED310"/>
      <c r="EE310"/>
      <c r="EF310"/>
      <c r="EG310"/>
      <c r="EH310"/>
      <c r="EI310"/>
      <c r="EJ310"/>
      <c r="EK310"/>
      <c r="EL310"/>
      <c r="EM310"/>
      <c r="EN310"/>
      <c r="EO310"/>
      <c r="EP310"/>
      <c r="EQ310"/>
      <c r="ER310"/>
      <c r="ES310"/>
      <c r="ET310"/>
      <c r="EU310"/>
      <c r="EV310"/>
      <c r="EW310"/>
      <c r="EX310"/>
      <c r="EY310"/>
      <c r="EZ310"/>
      <c r="FA310"/>
      <c r="FB310"/>
      <c r="FC310"/>
      <c r="FD310"/>
      <c r="FE310"/>
      <c r="FF310"/>
      <c r="FG310"/>
      <c r="FH310"/>
      <c r="FI310"/>
      <c r="FJ310"/>
      <c r="FK310"/>
      <c r="FL310"/>
      <c r="FM310"/>
      <c r="FN310"/>
      <c r="FO310"/>
      <c r="FP310"/>
      <c r="FQ310"/>
      <c r="FR310"/>
      <c r="FS310"/>
      <c r="FT310"/>
      <c r="FU310"/>
      <c r="FV310"/>
      <c r="FW310"/>
      <c r="FX310"/>
      <c r="FY310"/>
      <c r="FZ310"/>
      <c r="GA310"/>
      <c r="GB310"/>
      <c r="GC310"/>
      <c r="GD310"/>
      <c r="GE310"/>
      <c r="GF310"/>
      <c r="GG310"/>
      <c r="GH310"/>
      <c r="GI310"/>
      <c r="GJ310"/>
      <c r="GK310"/>
      <c r="GL310"/>
      <c r="GM310"/>
      <c r="GN310"/>
      <c r="GO310"/>
      <c r="GP310"/>
      <c r="GQ310"/>
      <c r="GR310"/>
      <c r="GS310"/>
      <c r="GT310"/>
      <c r="GU310"/>
      <c r="GV310"/>
      <c r="GW310"/>
      <c r="GX310"/>
      <c r="GY310"/>
      <c r="GZ310"/>
      <c r="HA310"/>
      <c r="HB310"/>
      <c r="HC310"/>
      <c r="HD310"/>
      <c r="HE310"/>
      <c r="HF310"/>
      <c r="HG310"/>
      <c r="HH310"/>
      <c r="HI310"/>
      <c r="HJ310"/>
      <c r="HK310"/>
      <c r="HL310"/>
      <c r="HM310"/>
      <c r="HN310"/>
      <c r="HO310"/>
      <c r="HP310"/>
      <c r="HQ310"/>
      <c r="HR310"/>
      <c r="HS310"/>
      <c r="HT310"/>
      <c r="HU310"/>
      <c r="HV310"/>
      <c r="HW310"/>
      <c r="HX310"/>
      <c r="HY310"/>
      <c r="HZ310"/>
      <c r="IA310"/>
      <c r="IB310"/>
      <c r="IC310"/>
      <c r="ID310"/>
      <c r="IE310"/>
      <c r="IF310"/>
      <c r="IG310"/>
      <c r="IH310"/>
      <c r="II310"/>
      <c r="IJ310"/>
      <c r="IK310"/>
      <c r="IL310"/>
      <c r="IM310"/>
      <c r="IN310"/>
      <c r="IO310"/>
      <c r="IP310"/>
      <c r="IQ310"/>
      <c r="IR310"/>
      <c r="IS310"/>
      <c r="IT310"/>
      <c r="IU310"/>
    </row>
    <row r="311" spans="1:255" s="16" customFormat="1" ht="8.25" customHeight="1">
      <c r="AD311" s="8"/>
      <c r="AE311" s="8"/>
      <c r="AF311" s="8"/>
      <c r="AG311" s="5"/>
      <c r="AH311" s="5"/>
      <c r="AI311" s="5"/>
      <c r="AJ311" s="5"/>
      <c r="AK311" s="125"/>
      <c r="AL311" s="5"/>
      <c r="AM311" s="5"/>
      <c r="AN311" s="5"/>
      <c r="AO311" s="8"/>
      <c r="AP311" s="8"/>
      <c r="AQ311" s="8"/>
      <c r="AR311" s="8"/>
      <c r="AS311" s="8"/>
      <c r="AT311" s="8"/>
      <c r="AU311" s="1"/>
      <c r="AV311" s="1"/>
      <c r="AW311" s="1"/>
      <c r="AX311" s="1"/>
      <c r="AY311" s="1"/>
      <c r="AZ311" s="1"/>
      <c r="BA311" s="1"/>
      <c r="BB311" s="1"/>
      <c r="BC311" s="250"/>
      <c r="BD311" s="251"/>
      <c r="BE311" s="250"/>
      <c r="BF311" s="251"/>
      <c r="BG311" s="251"/>
      <c r="BH311" s="251"/>
      <c r="BI311" s="251"/>
      <c r="BJ311" s="251"/>
      <c r="BK311" s="251"/>
      <c r="BL311" s="251"/>
      <c r="BM311" s="251"/>
      <c r="BN311" s="250"/>
      <c r="BO311" s="250"/>
      <c r="BP311" s="250"/>
      <c r="BQ311" s="250"/>
      <c r="BR311" s="250"/>
      <c r="BS311" s="250"/>
      <c r="BT311" s="250"/>
      <c r="BU311" s="250"/>
      <c r="BV311" s="250"/>
      <c r="BW311" s="250"/>
      <c r="BX311" s="250"/>
      <c r="BY311" s="250"/>
      <c r="BZ311" s="250"/>
      <c r="CA311" s="250"/>
      <c r="CB311" s="250"/>
      <c r="CC311" s="250"/>
      <c r="CD311" s="250"/>
      <c r="CE311" s="250"/>
      <c r="CF311" s="250"/>
      <c r="CG311" s="250"/>
      <c r="CH311" s="250"/>
      <c r="CI311" s="250"/>
    </row>
    <row r="312" spans="1:255">
      <c r="AD312" s="8"/>
      <c r="AE312" s="8"/>
      <c r="AF312" s="8"/>
      <c r="AG312" s="5"/>
      <c r="AH312" s="5"/>
      <c r="AI312" s="5"/>
      <c r="AJ312" s="5"/>
      <c r="AK312" s="5"/>
      <c r="AL312" s="5"/>
      <c r="AM312" s="5"/>
      <c r="AN312" s="5"/>
      <c r="AO312" s="5"/>
      <c r="AP312" s="8"/>
      <c r="AQ312" s="8"/>
      <c r="AR312" s="8"/>
      <c r="AS312" s="8"/>
      <c r="AT312" s="8"/>
      <c r="BB312" s="1"/>
      <c r="BC312" s="1"/>
      <c r="BD312" s="1"/>
      <c r="BE312" s="1"/>
      <c r="BF312" s="1"/>
      <c r="BG312" s="1"/>
      <c r="BH312" s="1"/>
      <c r="BI312" s="1"/>
    </row>
    <row r="313" spans="1:255">
      <c r="B313" s="271" t="s">
        <v>320</v>
      </c>
      <c r="AD313" s="8"/>
      <c r="AE313" s="8"/>
      <c r="AF313" s="8"/>
      <c r="AG313" s="5"/>
      <c r="AH313" s="5"/>
      <c r="AI313" s="5"/>
      <c r="AJ313" s="5"/>
      <c r="AK313" s="5"/>
      <c r="AL313" s="5"/>
      <c r="AM313" s="5"/>
      <c r="AN313" s="5"/>
      <c r="AO313" s="5"/>
      <c r="AP313" s="8"/>
      <c r="AQ313" s="8"/>
      <c r="AR313" s="8"/>
      <c r="AS313" s="8"/>
      <c r="AT313" s="8"/>
    </row>
    <row r="314" spans="1:255" ht="12.5">
      <c r="B314" s="272" t="s">
        <v>7</v>
      </c>
      <c r="C314" s="298" t="s">
        <v>321</v>
      </c>
      <c r="D314" s="298"/>
      <c r="E314" s="298"/>
      <c r="F314" s="298"/>
      <c r="G314" s="298"/>
      <c r="H314" s="298"/>
      <c r="I314" s="298"/>
      <c r="J314" s="298"/>
      <c r="K314" s="298"/>
      <c r="L314" s="298"/>
      <c r="M314" s="298"/>
      <c r="N314" s="298"/>
      <c r="O314" s="298"/>
      <c r="P314" s="298"/>
      <c r="Q314" s="298"/>
      <c r="R314" s="298"/>
      <c r="S314" s="298"/>
      <c r="T314" s="298"/>
      <c r="U314" s="298"/>
      <c r="V314" s="298"/>
      <c r="W314" s="298"/>
      <c r="X314" s="298"/>
      <c r="Y314" s="298"/>
      <c r="Z314" s="298"/>
      <c r="AA314" s="298"/>
      <c r="AB314" s="298"/>
      <c r="AC314" s="298"/>
      <c r="AD314" s="8"/>
      <c r="AE314" s="8"/>
      <c r="AF314" s="8"/>
      <c r="AG314" s="5"/>
      <c r="AH314" s="5"/>
      <c r="AI314" s="5"/>
      <c r="AJ314" s="5"/>
      <c r="AK314" s="5"/>
      <c r="AL314" s="5"/>
      <c r="AM314" s="5"/>
      <c r="AN314" s="5"/>
      <c r="AO314" s="5"/>
      <c r="AP314" s="8"/>
      <c r="AQ314" s="8"/>
      <c r="AR314" s="8"/>
      <c r="AS314" s="8"/>
      <c r="AT314" s="8"/>
    </row>
  </sheetData>
  <sheetProtection selectLockedCells="1" selectUnlockedCells="1"/>
  <mergeCells count="624">
    <mergeCell ref="AC11:AC12"/>
    <mergeCell ref="B2:H2"/>
    <mergeCell ref="B3:AC3"/>
    <mergeCell ref="D4:E4"/>
    <mergeCell ref="C6:D6"/>
    <mergeCell ref="F6:G6"/>
    <mergeCell ref="H7:AC7"/>
    <mergeCell ref="I8:Q8"/>
    <mergeCell ref="R8:AB8"/>
    <mergeCell ref="AH8:AJ8"/>
    <mergeCell ref="B9:H9"/>
    <mergeCell ref="I9:Q9"/>
    <mergeCell ref="R9:AB9"/>
    <mergeCell ref="J13:K13"/>
    <mergeCell ref="M13:O13"/>
    <mergeCell ref="R13:AB15"/>
    <mergeCell ref="AC13:AC15"/>
    <mergeCell ref="B11:H12"/>
    <mergeCell ref="I11:I12"/>
    <mergeCell ref="J11:K12"/>
    <mergeCell ref="N11:N12"/>
    <mergeCell ref="O11:P12"/>
    <mergeCell ref="R11:AB12"/>
    <mergeCell ref="J17:K18"/>
    <mergeCell ref="N17:N18"/>
    <mergeCell ref="O17:P18"/>
    <mergeCell ref="B14:B15"/>
    <mergeCell ref="C14:H15"/>
    <mergeCell ref="I14:I15"/>
    <mergeCell ref="J14:K15"/>
    <mergeCell ref="N14:N15"/>
    <mergeCell ref="O14:P15"/>
    <mergeCell ref="AC17:AC18"/>
    <mergeCell ref="C19:H20"/>
    <mergeCell ref="I19:I20"/>
    <mergeCell ref="J19:K20"/>
    <mergeCell ref="N19:N20"/>
    <mergeCell ref="O19:P20"/>
    <mergeCell ref="AC19:AC20"/>
    <mergeCell ref="R16:AB20"/>
    <mergeCell ref="C17:H18"/>
    <mergeCell ref="I17:I18"/>
    <mergeCell ref="C22:H25"/>
    <mergeCell ref="I22:I23"/>
    <mergeCell ref="J22:K23"/>
    <mergeCell ref="M22:M23"/>
    <mergeCell ref="N22:P23"/>
    <mergeCell ref="R22:AB22"/>
    <mergeCell ref="AC22:AC25"/>
    <mergeCell ref="J24:K24"/>
    <mergeCell ref="X25:Z25"/>
    <mergeCell ref="C26:H29"/>
    <mergeCell ref="I26:I27"/>
    <mergeCell ref="J26:K27"/>
    <mergeCell ref="M26:M27"/>
    <mergeCell ref="N26:P27"/>
    <mergeCell ref="R26:AB26"/>
    <mergeCell ref="AC26:AC29"/>
    <mergeCell ref="J28:K28"/>
    <mergeCell ref="X29:Z29"/>
    <mergeCell ref="B30:H30"/>
    <mergeCell ref="R30:AB36"/>
    <mergeCell ref="C31:H32"/>
    <mergeCell ref="I31:I32"/>
    <mergeCell ref="J31:K32"/>
    <mergeCell ref="N31:N32"/>
    <mergeCell ref="O31:P32"/>
    <mergeCell ref="C35:H36"/>
    <mergeCell ref="AC31:AC32"/>
    <mergeCell ref="C33:H34"/>
    <mergeCell ref="I33:I34"/>
    <mergeCell ref="J33:K34"/>
    <mergeCell ref="N33:N34"/>
    <mergeCell ref="O33:P34"/>
    <mergeCell ref="AC33:AC34"/>
    <mergeCell ref="I35:I36"/>
    <mergeCell ref="J35:K36"/>
    <mergeCell ref="N35:N36"/>
    <mergeCell ref="O35:P36"/>
    <mergeCell ref="AC35:AC36"/>
    <mergeCell ref="AC40:AC41"/>
    <mergeCell ref="AC38:AC39"/>
    <mergeCell ref="R37:AB41"/>
    <mergeCell ref="O38:P39"/>
    <mergeCell ref="C40:H41"/>
    <mergeCell ref="I40:I41"/>
    <mergeCell ref="J40:K41"/>
    <mergeCell ref="N40:N41"/>
    <mergeCell ref="O40:P41"/>
    <mergeCell ref="B37:H37"/>
    <mergeCell ref="C43:H44"/>
    <mergeCell ref="I43:I44"/>
    <mergeCell ref="J43:K44"/>
    <mergeCell ref="N43:N44"/>
    <mergeCell ref="O43:P44"/>
    <mergeCell ref="C38:H39"/>
    <mergeCell ref="I38:I39"/>
    <mergeCell ref="J38:K39"/>
    <mergeCell ref="N38:N39"/>
    <mergeCell ref="C45:H46"/>
    <mergeCell ref="AC43:AC44"/>
    <mergeCell ref="I47:I48"/>
    <mergeCell ref="J47:K48"/>
    <mergeCell ref="N47:N48"/>
    <mergeCell ref="O47:P48"/>
    <mergeCell ref="AC47:AC48"/>
    <mergeCell ref="I45:I46"/>
    <mergeCell ref="J45:K46"/>
    <mergeCell ref="N45:N46"/>
    <mergeCell ref="O45:P46"/>
    <mergeCell ref="AC45:AC46"/>
    <mergeCell ref="B49:H50"/>
    <mergeCell ref="I49:I50"/>
    <mergeCell ref="J49:K50"/>
    <mergeCell ref="N49:N50"/>
    <mergeCell ref="O49:P50"/>
    <mergeCell ref="R49:AB50"/>
    <mergeCell ref="AC49:AC50"/>
    <mergeCell ref="C47:H48"/>
    <mergeCell ref="R42:AB48"/>
    <mergeCell ref="B51:H51"/>
    <mergeCell ref="I51:Q51"/>
    <mergeCell ref="R51:AB51"/>
    <mergeCell ref="B54:C93"/>
    <mergeCell ref="D54:H60"/>
    <mergeCell ref="R63:X63"/>
    <mergeCell ref="E64:H64"/>
    <mergeCell ref="E65:H65"/>
    <mergeCell ref="E66:H66"/>
    <mergeCell ref="AC54:AC60"/>
    <mergeCell ref="S55:AB55"/>
    <mergeCell ref="J57:Q57"/>
    <mergeCell ref="J58:Q58"/>
    <mergeCell ref="E61:H63"/>
    <mergeCell ref="R61:AB61"/>
    <mergeCell ref="AC61:AC63"/>
    <mergeCell ref="J62:Q62"/>
    <mergeCell ref="R62:X62"/>
    <mergeCell ref="J63:Q63"/>
    <mergeCell ref="AC66:AC71"/>
    <mergeCell ref="F67:H67"/>
    <mergeCell ref="R67:W67"/>
    <mergeCell ref="X67:Z67"/>
    <mergeCell ref="F68:H68"/>
    <mergeCell ref="R68:W68"/>
    <mergeCell ref="X68:Z68"/>
    <mergeCell ref="F69:H69"/>
    <mergeCell ref="R69:W69"/>
    <mergeCell ref="X69:Z69"/>
    <mergeCell ref="F70:H70"/>
    <mergeCell ref="R70:W70"/>
    <mergeCell ref="F71:H71"/>
    <mergeCell ref="R71:W71"/>
    <mergeCell ref="E72:H77"/>
    <mergeCell ref="AC72:AC77"/>
    <mergeCell ref="S73:U73"/>
    <mergeCell ref="V73:Y73"/>
    <mergeCell ref="Z73:AA73"/>
    <mergeCell ref="J75:Q75"/>
    <mergeCell ref="R75:R76"/>
    <mergeCell ref="S75:U76"/>
    <mergeCell ref="V75:Y75"/>
    <mergeCell ref="Z75:AA75"/>
    <mergeCell ref="J76:Q76"/>
    <mergeCell ref="V76:Y76"/>
    <mergeCell ref="Z76:AA76"/>
    <mergeCell ref="E78:H81"/>
    <mergeCell ref="AC78:AC86"/>
    <mergeCell ref="R79:T79"/>
    <mergeCell ref="V79:W79"/>
    <mergeCell ref="R80:T80"/>
    <mergeCell ref="V80:W80"/>
    <mergeCell ref="Y80:Z80"/>
    <mergeCell ref="R81:T81"/>
    <mergeCell ref="F82:H82"/>
    <mergeCell ref="J82:Q82"/>
    <mergeCell ref="R82:T82"/>
    <mergeCell ref="U82:V82"/>
    <mergeCell ref="F83:H83"/>
    <mergeCell ref="J83:Q83"/>
    <mergeCell ref="R83:X83"/>
    <mergeCell ref="Y83:Z83"/>
    <mergeCell ref="F84:H86"/>
    <mergeCell ref="R84:X84"/>
    <mergeCell ref="Y84:Z84"/>
    <mergeCell ref="R85:X85"/>
    <mergeCell ref="Y85:Z85"/>
    <mergeCell ref="R86:X86"/>
    <mergeCell ref="Y86:Z86"/>
    <mergeCell ref="D87:H87"/>
    <mergeCell ref="AC87:AC93"/>
    <mergeCell ref="E88:H88"/>
    <mergeCell ref="S88:AB88"/>
    <mergeCell ref="E89:H89"/>
    <mergeCell ref="J89:Q89"/>
    <mergeCell ref="E90:H90"/>
    <mergeCell ref="J90:Q90"/>
    <mergeCell ref="E91:H91"/>
    <mergeCell ref="E92:H92"/>
    <mergeCell ref="E93:H93"/>
    <mergeCell ref="B94:C100"/>
    <mergeCell ref="D94:H96"/>
    <mergeCell ref="AC94:AC96"/>
    <mergeCell ref="R95:W95"/>
    <mergeCell ref="X95:Z95"/>
    <mergeCell ref="R96:W96"/>
    <mergeCell ref="X96:Z96"/>
    <mergeCell ref="D97:H100"/>
    <mergeCell ref="AC97:AC100"/>
    <mergeCell ref="R98:W98"/>
    <mergeCell ref="X98:Z98"/>
    <mergeCell ref="R99:W99"/>
    <mergeCell ref="X99:Z99"/>
    <mergeCell ref="R102:S102"/>
    <mergeCell ref="T102:U102"/>
    <mergeCell ref="W102:X102"/>
    <mergeCell ref="E103:H104"/>
    <mergeCell ref="W103:X103"/>
    <mergeCell ref="J104:Q104"/>
    <mergeCell ref="F110:H111"/>
    <mergeCell ref="R104:U104"/>
    <mergeCell ref="V104:W104"/>
    <mergeCell ref="E105:H105"/>
    <mergeCell ref="J105:Q105"/>
    <mergeCell ref="R105:U105"/>
    <mergeCell ref="V105:W105"/>
    <mergeCell ref="F119:H119"/>
    <mergeCell ref="AC119:AC124"/>
    <mergeCell ref="F120:H120"/>
    <mergeCell ref="E106:H109"/>
    <mergeCell ref="S106:X106"/>
    <mergeCell ref="Y106:Z106"/>
    <mergeCell ref="R107:U107"/>
    <mergeCell ref="V107:W107"/>
    <mergeCell ref="J124:Q124"/>
    <mergeCell ref="F112:H113"/>
    <mergeCell ref="F114:H115"/>
    <mergeCell ref="B116:C162"/>
    <mergeCell ref="D116:H118"/>
    <mergeCell ref="AC116:AC118"/>
    <mergeCell ref="B101:C115"/>
    <mergeCell ref="D101:H102"/>
    <mergeCell ref="AC101:AC115"/>
    <mergeCell ref="X122:Y122"/>
    <mergeCell ref="Z122:AA122"/>
    <mergeCell ref="J123:Q123"/>
    <mergeCell ref="R123:U123"/>
    <mergeCell ref="W123:X123"/>
    <mergeCell ref="Z123:AA123"/>
    <mergeCell ref="R124:W124"/>
    <mergeCell ref="E125:E126"/>
    <mergeCell ref="F125:H126"/>
    <mergeCell ref="J125:Q125"/>
    <mergeCell ref="AC125:AC126"/>
    <mergeCell ref="J126:Q126"/>
    <mergeCell ref="E121:E124"/>
    <mergeCell ref="F121:H124"/>
    <mergeCell ref="R122:W122"/>
    <mergeCell ref="E127:E129"/>
    <mergeCell ref="F127:H129"/>
    <mergeCell ref="J127:Q127"/>
    <mergeCell ref="AC127:AC129"/>
    <mergeCell ref="J128:Q128"/>
    <mergeCell ref="J129:Q129"/>
    <mergeCell ref="E130:E133"/>
    <mergeCell ref="F130:H133"/>
    <mergeCell ref="J130:Q130"/>
    <mergeCell ref="AC130:AC133"/>
    <mergeCell ref="J131:Q131"/>
    <mergeCell ref="J132:Q132"/>
    <mergeCell ref="J133:Q133"/>
    <mergeCell ref="E134:E137"/>
    <mergeCell ref="F134:H137"/>
    <mergeCell ref="J134:Q134"/>
    <mergeCell ref="AC134:AC137"/>
    <mergeCell ref="J135:Q135"/>
    <mergeCell ref="J136:Q136"/>
    <mergeCell ref="J137:Q137"/>
    <mergeCell ref="D138:H142"/>
    <mergeCell ref="AC138:AC142"/>
    <mergeCell ref="S139:AB139"/>
    <mergeCell ref="S140:AB140"/>
    <mergeCell ref="S141:AB141"/>
    <mergeCell ref="D143:D162"/>
    <mergeCell ref="F143:H143"/>
    <mergeCell ref="AC143:AC153"/>
    <mergeCell ref="F144:H144"/>
    <mergeCell ref="E145:E153"/>
    <mergeCell ref="F145:H149"/>
    <mergeCell ref="R148:AB148"/>
    <mergeCell ref="R149:X149"/>
    <mergeCell ref="Y149:Z149"/>
    <mergeCell ref="F150:H151"/>
    <mergeCell ref="R150:X150"/>
    <mergeCell ref="Y150:Z150"/>
    <mergeCell ref="R151:X151"/>
    <mergeCell ref="Y151:Z151"/>
    <mergeCell ref="F152:H153"/>
    <mergeCell ref="Y152:Z152"/>
    <mergeCell ref="E154:E162"/>
    <mergeCell ref="F154:H158"/>
    <mergeCell ref="AC154:AC162"/>
    <mergeCell ref="R157:AB157"/>
    <mergeCell ref="R158:X158"/>
    <mergeCell ref="Y158:Z158"/>
    <mergeCell ref="F159:H160"/>
    <mergeCell ref="R159:X159"/>
    <mergeCell ref="Y159:Z159"/>
    <mergeCell ref="R160:X160"/>
    <mergeCell ref="Y160:Z160"/>
    <mergeCell ref="F161:H162"/>
    <mergeCell ref="R161:X161"/>
    <mergeCell ref="Y161:Z161"/>
    <mergeCell ref="B163:C172"/>
    <mergeCell ref="D163:D169"/>
    <mergeCell ref="E163:E169"/>
    <mergeCell ref="F163:H167"/>
    <mergeCell ref="D170:H172"/>
    <mergeCell ref="AC163:AC169"/>
    <mergeCell ref="R166:AB166"/>
    <mergeCell ref="R167:X167"/>
    <mergeCell ref="Y167:Z167"/>
    <mergeCell ref="F168:H169"/>
    <mergeCell ref="R168:X168"/>
    <mergeCell ref="Y168:Z168"/>
    <mergeCell ref="Y169:Z169"/>
    <mergeCell ref="AC170:AC172"/>
    <mergeCell ref="R171:X171"/>
    <mergeCell ref="Y171:Z171"/>
    <mergeCell ref="B173:C175"/>
    <mergeCell ref="D173:H175"/>
    <mergeCell ref="J173:Q173"/>
    <mergeCell ref="AC173:AC175"/>
    <mergeCell ref="J174:Q174"/>
    <mergeCell ref="J175:Q175"/>
    <mergeCell ref="B176:C185"/>
    <mergeCell ref="D176:H177"/>
    <mergeCell ref="J176:K176"/>
    <mergeCell ref="M176:O176"/>
    <mergeCell ref="S176:AB176"/>
    <mergeCell ref="E181:H183"/>
    <mergeCell ref="R181:W181"/>
    <mergeCell ref="X181:Z181"/>
    <mergeCell ref="D184:H185"/>
    <mergeCell ref="R184:W184"/>
    <mergeCell ref="AC176:AC177"/>
    <mergeCell ref="E178:H180"/>
    <mergeCell ref="AC178:AC180"/>
    <mergeCell ref="R179:W179"/>
    <mergeCell ref="X179:Z179"/>
    <mergeCell ref="AC181:AC183"/>
    <mergeCell ref="X184:Z184"/>
    <mergeCell ref="AC184:AC185"/>
    <mergeCell ref="B186:H186"/>
    <mergeCell ref="B187:C222"/>
    <mergeCell ref="D187:H188"/>
    <mergeCell ref="AC187:AC188"/>
    <mergeCell ref="J188:K188"/>
    <mergeCell ref="M188:O188"/>
    <mergeCell ref="D189:H191"/>
    <mergeCell ref="O189:Q189"/>
    <mergeCell ref="AC189:AC191"/>
    <mergeCell ref="J194:Q194"/>
    <mergeCell ref="J190:Q190"/>
    <mergeCell ref="J191:Q191"/>
    <mergeCell ref="D192:H194"/>
    <mergeCell ref="O192:Q192"/>
    <mergeCell ref="S192:AB192"/>
    <mergeCell ref="AC192:AC210"/>
    <mergeCell ref="J193:Q193"/>
    <mergeCell ref="S193:AB193"/>
    <mergeCell ref="E195:H199"/>
    <mergeCell ref="O196:Q196"/>
    <mergeCell ref="T196:W196"/>
    <mergeCell ref="X196:Z196"/>
    <mergeCell ref="J197:Q197"/>
    <mergeCell ref="S197:AB197"/>
    <mergeCell ref="J198:Q198"/>
    <mergeCell ref="S198:AB198"/>
    <mergeCell ref="Z199:AA199"/>
    <mergeCell ref="E200:H201"/>
    <mergeCell ref="O200:Q200"/>
    <mergeCell ref="J201:K201"/>
    <mergeCell ref="M201:O201"/>
    <mergeCell ref="V201:W201"/>
    <mergeCell ref="E202:E210"/>
    <mergeCell ref="F202:H204"/>
    <mergeCell ref="O202:Q202"/>
    <mergeCell ref="R202:U202"/>
    <mergeCell ref="V202:W202"/>
    <mergeCell ref="J203:Q203"/>
    <mergeCell ref="R203:U203"/>
    <mergeCell ref="V203:W203"/>
    <mergeCell ref="J204:Q204"/>
    <mergeCell ref="S204:X204"/>
    <mergeCell ref="Y204:Z204"/>
    <mergeCell ref="F205:H205"/>
    <mergeCell ref="R205:U205"/>
    <mergeCell ref="V205:W205"/>
    <mergeCell ref="F206:H207"/>
    <mergeCell ref="R206:U206"/>
    <mergeCell ref="O207:Q207"/>
    <mergeCell ref="R207:U207"/>
    <mergeCell ref="F208:H210"/>
    <mergeCell ref="J208:Q208"/>
    <mergeCell ref="R208:U208"/>
    <mergeCell ref="W208:X208"/>
    <mergeCell ref="Z208:AA208"/>
    <mergeCell ref="J209:Q209"/>
    <mergeCell ref="R209:W209"/>
    <mergeCell ref="X209:Z209"/>
    <mergeCell ref="AC211:AC222"/>
    <mergeCell ref="O212:Q212"/>
    <mergeCell ref="R212:U212"/>
    <mergeCell ref="W212:X212"/>
    <mergeCell ref="Z212:AA212"/>
    <mergeCell ref="J213:Q213"/>
    <mergeCell ref="R213:W213"/>
    <mergeCell ref="X213:Z213"/>
    <mergeCell ref="J214:Q214"/>
    <mergeCell ref="E215:H218"/>
    <mergeCell ref="R215:AB215"/>
    <mergeCell ref="J216:Q216"/>
    <mergeCell ref="R216:AB218"/>
    <mergeCell ref="J217:Q217"/>
    <mergeCell ref="D211:H214"/>
    <mergeCell ref="E219:H222"/>
    <mergeCell ref="R219:AB219"/>
    <mergeCell ref="J220:Q220"/>
    <mergeCell ref="R220:AB222"/>
    <mergeCell ref="J221:Q221"/>
    <mergeCell ref="B223:C232"/>
    <mergeCell ref="D223:H226"/>
    <mergeCell ref="Y229:Z229"/>
    <mergeCell ref="E230:H232"/>
    <mergeCell ref="R231:X231"/>
    <mergeCell ref="AC223:AC232"/>
    <mergeCell ref="S224:AB224"/>
    <mergeCell ref="S225:AB225"/>
    <mergeCell ref="S226:AB226"/>
    <mergeCell ref="E227:H229"/>
    <mergeCell ref="R227:X227"/>
    <mergeCell ref="Y227:Z227"/>
    <mergeCell ref="R228:X228"/>
    <mergeCell ref="Y228:Z228"/>
    <mergeCell ref="Y231:Z231"/>
    <mergeCell ref="B233:C258"/>
    <mergeCell ref="D233:H234"/>
    <mergeCell ref="AC233:AC234"/>
    <mergeCell ref="J234:K234"/>
    <mergeCell ref="M234:N234"/>
    <mergeCell ref="P234:Q234"/>
    <mergeCell ref="D235:H236"/>
    <mergeCell ref="O235:Q235"/>
    <mergeCell ref="S235:AB235"/>
    <mergeCell ref="AC235:AC236"/>
    <mergeCell ref="J236:K236"/>
    <mergeCell ref="M236:O236"/>
    <mergeCell ref="S236:AB236"/>
    <mergeCell ref="R237:U237"/>
    <mergeCell ref="V237:W237"/>
    <mergeCell ref="AC237:AC240"/>
    <mergeCell ref="J238:Q238"/>
    <mergeCell ref="R238:U238"/>
    <mergeCell ref="V238:W238"/>
    <mergeCell ref="J239:Q239"/>
    <mergeCell ref="S239:X239"/>
    <mergeCell ref="Y239:Z239"/>
    <mergeCell ref="E240:H240"/>
    <mergeCell ref="R240:U240"/>
    <mergeCell ref="V240:W240"/>
    <mergeCell ref="E241:H242"/>
    <mergeCell ref="O241:Q241"/>
    <mergeCell ref="R241:U241"/>
    <mergeCell ref="E237:H239"/>
    <mergeCell ref="O237:Q237"/>
    <mergeCell ref="AC241:AC245"/>
    <mergeCell ref="J242:Q242"/>
    <mergeCell ref="R242:U242"/>
    <mergeCell ref="E243:H245"/>
    <mergeCell ref="J244:Q244"/>
    <mergeCell ref="R244:U244"/>
    <mergeCell ref="W244:X244"/>
    <mergeCell ref="Z244:AA244"/>
    <mergeCell ref="J245:Q245"/>
    <mergeCell ref="R245:W245"/>
    <mergeCell ref="X245:Z245"/>
    <mergeCell ref="D246:H249"/>
    <mergeCell ref="AC246:AC255"/>
    <mergeCell ref="S247:AB247"/>
    <mergeCell ref="S248:AB248"/>
    <mergeCell ref="S249:AB249"/>
    <mergeCell ref="E250:H252"/>
    <mergeCell ref="R250:X250"/>
    <mergeCell ref="Y250:Z250"/>
    <mergeCell ref="R251:X251"/>
    <mergeCell ref="Y251:Z251"/>
    <mergeCell ref="Y252:Z252"/>
    <mergeCell ref="E253:H255"/>
    <mergeCell ref="R254:X254"/>
    <mergeCell ref="Y254:Z254"/>
    <mergeCell ref="D256:H258"/>
    <mergeCell ref="AC256:AC258"/>
    <mergeCell ref="R257:X257"/>
    <mergeCell ref="Y257:Z257"/>
    <mergeCell ref="B259:C277"/>
    <mergeCell ref="D259:H266"/>
    <mergeCell ref="J259:Q259"/>
    <mergeCell ref="AC259:AC266"/>
    <mergeCell ref="I260:M260"/>
    <mergeCell ref="K261:Q261"/>
    <mergeCell ref="T261:AB261"/>
    <mergeCell ref="K262:Q262"/>
    <mergeCell ref="T262:AB262"/>
    <mergeCell ref="I263:M263"/>
    <mergeCell ref="K264:Q264"/>
    <mergeCell ref="L265:Q265"/>
    <mergeCell ref="D267:H268"/>
    <mergeCell ref="AC267:AC268"/>
    <mergeCell ref="J268:K268"/>
    <mergeCell ref="M268:O268"/>
    <mergeCell ref="E269:H271"/>
    <mergeCell ref="O269:Q269"/>
    <mergeCell ref="R269:Y269"/>
    <mergeCell ref="Z269:AA269"/>
    <mergeCell ref="AC269:AC271"/>
    <mergeCell ref="J270:Q270"/>
    <mergeCell ref="J271:Q271"/>
    <mergeCell ref="E272:H274"/>
    <mergeCell ref="O272:Q272"/>
    <mergeCell ref="R272:Y272"/>
    <mergeCell ref="Z272:AA272"/>
    <mergeCell ref="AC272:AC274"/>
    <mergeCell ref="J273:Q273"/>
    <mergeCell ref="J274:Q274"/>
    <mergeCell ref="D275:H277"/>
    <mergeCell ref="O275:Q275"/>
    <mergeCell ref="AC275:AC277"/>
    <mergeCell ref="J276:Q276"/>
    <mergeCell ref="J277:Q277"/>
    <mergeCell ref="B278:C302"/>
    <mergeCell ref="D278:H280"/>
    <mergeCell ref="O278:Q278"/>
    <mergeCell ref="S278:AB278"/>
    <mergeCell ref="AC278:AC280"/>
    <mergeCell ref="J279:Q279"/>
    <mergeCell ref="S279:AB279"/>
    <mergeCell ref="J280:Q280"/>
    <mergeCell ref="E281:H287"/>
    <mergeCell ref="AC281:AC287"/>
    <mergeCell ref="O282:Q282"/>
    <mergeCell ref="T282:W282"/>
    <mergeCell ref="X282:Z282"/>
    <mergeCell ref="J283:Q283"/>
    <mergeCell ref="S283:AB283"/>
    <mergeCell ref="J284:Q284"/>
    <mergeCell ref="S284:AB284"/>
    <mergeCell ref="S285:X285"/>
    <mergeCell ref="Z285:AA285"/>
    <mergeCell ref="S286:X286"/>
    <mergeCell ref="Y286:Z286"/>
    <mergeCell ref="Y287:Z287"/>
    <mergeCell ref="E288:H290"/>
    <mergeCell ref="O288:Q288"/>
    <mergeCell ref="AC288:AC302"/>
    <mergeCell ref="J289:Q289"/>
    <mergeCell ref="R289:U289"/>
    <mergeCell ref="W289:X289"/>
    <mergeCell ref="Z289:AA289"/>
    <mergeCell ref="J290:Q290"/>
    <mergeCell ref="R290:W290"/>
    <mergeCell ref="X290:Z290"/>
    <mergeCell ref="Y295:Z295"/>
    <mergeCell ref="E291:H292"/>
    <mergeCell ref="O291:Q291"/>
    <mergeCell ref="Y291:Z291"/>
    <mergeCell ref="J292:K292"/>
    <mergeCell ref="M292:O292"/>
    <mergeCell ref="Y292:Z292"/>
    <mergeCell ref="E293:E302"/>
    <mergeCell ref="F293:H295"/>
    <mergeCell ref="O293:Q293"/>
    <mergeCell ref="R293:U293"/>
    <mergeCell ref="V293:W293"/>
    <mergeCell ref="J294:Q294"/>
    <mergeCell ref="R294:U294"/>
    <mergeCell ref="V294:W294"/>
    <mergeCell ref="J295:Q295"/>
    <mergeCell ref="S295:X295"/>
    <mergeCell ref="F296:H296"/>
    <mergeCell ref="R296:U296"/>
    <mergeCell ref="V296:W296"/>
    <mergeCell ref="F297:H299"/>
    <mergeCell ref="O298:Q298"/>
    <mergeCell ref="R298:U298"/>
    <mergeCell ref="J299:Q299"/>
    <mergeCell ref="R299:U299"/>
    <mergeCell ref="F300:H302"/>
    <mergeCell ref="J300:Q300"/>
    <mergeCell ref="R300:U300"/>
    <mergeCell ref="W300:X300"/>
    <mergeCell ref="Z300:AA300"/>
    <mergeCell ref="R301:W301"/>
    <mergeCell ref="X301:Z301"/>
    <mergeCell ref="B304:B310"/>
    <mergeCell ref="C304:D304"/>
    <mergeCell ref="E304:H304"/>
    <mergeCell ref="J304:Q304"/>
    <mergeCell ref="R304:AC305"/>
    <mergeCell ref="C305:D306"/>
    <mergeCell ref="E305:H305"/>
    <mergeCell ref="I305:Q305"/>
    <mergeCell ref="E306:H306"/>
    <mergeCell ref="I306:Q306"/>
    <mergeCell ref="C314:AC314"/>
    <mergeCell ref="R306:AC306"/>
    <mergeCell ref="C307:D310"/>
    <mergeCell ref="E307:H307"/>
    <mergeCell ref="I307:Q307"/>
    <mergeCell ref="E308:H308"/>
    <mergeCell ref="I308:Q308"/>
    <mergeCell ref="R308:AC308"/>
    <mergeCell ref="F309:Q309"/>
    <mergeCell ref="F310:Q310"/>
  </mergeCells>
  <phoneticPr fontId="45"/>
  <conditionalFormatting sqref="AH57:AI57">
    <cfRule type="cellIs" dxfId="15" priority="1" stopIfTrue="1" operator="equal">
      <formula>"●適合"</formula>
    </cfRule>
    <cfRule type="cellIs" dxfId="14" priority="2" stopIfTrue="1" operator="equal">
      <formula>"★未達"</formula>
    </cfRule>
    <cfRule type="cellIs" dxfId="13" priority="3" stopIfTrue="1" operator="equal">
      <formula>"▲矛盾"</formula>
    </cfRule>
  </conditionalFormatting>
  <conditionalFormatting sqref="AQ55">
    <cfRule type="cellIs" dxfId="12" priority="4" stopIfTrue="1" operator="greaterThanOrEqual">
      <formula>"●適合"</formula>
    </cfRule>
    <cfRule type="cellIs" dxfId="11" priority="5" stopIfTrue="1" operator="equal">
      <formula>"◆未達"</formula>
    </cfRule>
    <cfRule type="cellIs" dxfId="10" priority="6" stopIfTrue="1" operator="lessThanOrEqual">
      <formula>"▼矛盾"</formula>
    </cfRule>
  </conditionalFormatting>
  <conditionalFormatting sqref="AJ110">
    <cfRule type="cellIs" dxfId="9" priority="7" stopIfTrue="1" operator="greaterThanOrEqual">
      <formula>"●適合"</formula>
    </cfRule>
    <cfRule type="cellIs" dxfId="8" priority="8" stopIfTrue="1" operator="equal">
      <formula>"◆寸法"</formula>
    </cfRule>
    <cfRule type="cellIs" dxfId="7" priority="9" stopIfTrue="1" operator="equal">
      <formula>"▼矛盾"</formula>
    </cfRule>
  </conditionalFormatting>
  <conditionalFormatting sqref="AJ103">
    <cfRule type="cellIs" dxfId="6" priority="10" stopIfTrue="1" operator="greaterThanOrEqual">
      <formula>"●適合"</formula>
    </cfRule>
    <cfRule type="cellIs" dxfId="5" priority="11" stopIfTrue="1" operator="equal">
      <formula>"◆過勾配"</formula>
    </cfRule>
    <cfRule type="cellIs" dxfId="4" priority="12" stopIfTrue="1" operator="equal">
      <formula>"▼矛盾"</formula>
    </cfRule>
  </conditionalFormatting>
  <conditionalFormatting sqref="AJ122">
    <cfRule type="cellIs" dxfId="3" priority="13" stopIfTrue="1" operator="lessThanOrEqual">
      <formula>45</formula>
    </cfRule>
    <cfRule type="cellIs" dxfId="2" priority="14" stopIfTrue="1" operator="equal">
      <formula>"■未答"</formula>
    </cfRule>
    <cfRule type="cellIs" dxfId="1" priority="15" stopIfTrue="1" operator="greaterThan">
      <formula>45</formula>
    </cfRule>
  </conditionalFormatting>
  <conditionalFormatting sqref="Z257">
    <cfRule type="cellIs" dxfId="0" priority="16" stopIfTrue="1" operator="greaterThan">
      <formula>0</formula>
    </cfRule>
  </conditionalFormatting>
  <printOptions horizontalCentered="1" verticalCentered="1"/>
  <pageMargins left="0.35416666666666669" right="0.35416666666666669" top="0.39374999999999999" bottom="0.2361111111111111" header="0.51180555555555551" footer="0.51180555555555551"/>
  <pageSetup paperSize="9" scale="74" firstPageNumber="0" orientation="portrait" horizontalDpi="300" verticalDpi="300" r:id="rId1"/>
  <headerFooter alignWithMargins="0"/>
  <rowBreaks count="5" manualBreakCount="5">
    <brk id="50" max="16383" man="1"/>
    <brk id="93" max="16383" man="1"/>
    <brk id="162" max="16383" man="1"/>
    <brk id="222" max="16383" man="1"/>
    <brk id="2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sheet1</vt:lpstr>
      <vt:lpstr>sheet1!j</vt:lpstr>
      <vt:lpstr>sheet1!Print_Area</vt:lpstr>
      <vt:lpstr>sheet1!Print_Titles</vt:lpstr>
      <vt:lpstr>sheet1!y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2021-03-04T05:07:23Z</dcterms:created>
  <dcterms:modified xsi:type="dcterms:W3CDTF">2021-03-04T05:07:23Z</dcterms:modified>
</cp:coreProperties>
</file>