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10.1.36.23\地方債係\210-公営企業決算調査\07経営比較分析表\R04（R3決算）\04 各団体回答\○20 中之条町\"/>
    </mc:Choice>
  </mc:AlternateContent>
  <xr:revisionPtr revIDLastSave="0" documentId="13_ncr:1_{1418454B-7771-4B83-90E8-FA698CA00A89}" xr6:coauthVersionLast="36" xr6:coauthVersionMax="47" xr10:uidLastSave="{00000000-0000-0000-0000-000000000000}"/>
  <workbookProtection workbookAlgorithmName="SHA-512" workbookHashValue="J1FeYU5cSg3vYnZBdzOYXZXcaj4OUgYHukshWRfrkZX1C8bFRaCMY5XME9eufxmjHGUzCbcQIces0fPf0i0r9A==" workbookSaltValue="eyMAqO258OrMEsyM2riyWA==" workbookSpinCount="100000" lockStructure="1"/>
  <bookViews>
    <workbookView xWindow="0" yWindow="0" windowWidth="19200" windowHeight="68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T6" i="5"/>
  <c r="AT8" i="4" s="1"/>
  <c r="S6" i="5"/>
  <c r="AL8" i="4" s="1"/>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AT10" i="4"/>
  <c r="AL10" i="4"/>
  <c r="BB8" i="4"/>
</calcChain>
</file>

<file path=xl/sharedStrings.xml><?xml version="1.0" encoding="utf-8"?>
<sst xmlns="http://schemas.openxmlformats.org/spreadsheetml/2006/main" count="247" uniqueCount="121">
  <si>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</si>
  <si>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</si>
  <si>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</si>
  <si>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</si>
  <si>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</si>
  <si>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</si>
  <si>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</si>
  <si>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</si>
  <si>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</si>
  <si>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</si>
  <si>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</si>
  <si>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</si>
  <si>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</si>
  <si>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</si>
  <si>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</si>
  <si>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</si>
  <si>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</si>
  <si>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</si>
  <si>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</si>
  <si>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</si>
  <si>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</si>
  <si>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</si>
  <si>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</si>
  <si>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</si>
  <si>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</si>
  <si>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</si>
  <si>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</si>
  <si>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</si>
  <si>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</si>
  <si>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</si>
  <si>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</si>
  <si>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</si>
  <si>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</si>
  <si>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</si>
  <si>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</si>
  <si>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</si>
  <si>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</si>
  <si>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</si>
  <si>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</si>
  <si>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</si>
  <si>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</si>
  <si>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</si>
  <si>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</si>
  <si>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</si>
  <si>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</si>
  <si>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</si>
  <si>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</si>
  <si>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</si>
  <si>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</si>
  <si>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</si>
  <si>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</si>
  <si>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</si>
  <si>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</si>
  <si>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</si>
  <si>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</si>
  <si>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</si>
  <si>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</si>
  <si>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</si>
  <si>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</si>
  <si>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</si>
  <si>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</si>
  <si>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</si>
  <si>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</si>
  <si>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</si>
  <si>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</si>
  <si>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</si>
  <si>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</si>
  <si>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</si>
  <si>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</si>
  <si>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</si>
  <si>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</si>
  <si>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</si>
  <si>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</si>
  <si>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</si>
  <si>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</si>
  <si>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</si>
  <si>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</si>
  <si>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</si>
  <si>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</si>
  <si>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</si>
  <si>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</si>
  <si>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</si>
  <si>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</si>
  <si>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</si>
  <si>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</si>
  <si>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</si>
  <si>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</si>
  <si>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</si>
  <si>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</si>
  <si>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</si>
  <si>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</si>
  <si>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</si>
  <si>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</si>
  <si>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</si>
  <si>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</si>
  <si>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</si>
  <si>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</si>
  <si>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</si>
  <si>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中之条町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</si>
  <si>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</si>
  <si>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</si>
  <si>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</si>
  <si>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</si>
  <si>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</si>
  <si>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</si>
  <si>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</si>
  <si>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</si>
  <si>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</si>
  <si>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</si>
  <si>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</si>
  <si>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</si>
  <si>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</si>
  <si>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</si>
  <si>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</si>
  <si>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</si>
  <si>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</si>
  <si>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</si>
  <si>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</si>
  <si>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①収益的収支比率
　一般会計からの繰入金に依存している状況。
④企業債残高対事業規模比率
　企業債の償還金は１００％一般会計からの繰入金に依存している状況。
⑤経費回収率
　使用料で回収すべき経費を賄えていない状況。
⑥汚水処理原価
　修繕料が増加しているため増加傾向である。
⑦施設利用率
　施設利用率は、横ばいである。
⑧水洗化率
　水洗便所の整備が進み１００％の値である。
現状・課題のコメント
　水洗化率は１００％の値ではあるが、汚水処理人口の減少等により使用料の増加は見込まれないので一般会計からの繰入金に依存している状況
　維持管理費等の効率化を図りつつ使用料の改定を視野に入れ経営改善していく必要がある。</t>
    <phoneticPr fontId="4"/>
  </si>
  <si>
    <t>　維持管理費等の効率化を図りつつ使用料の改定を視野に入れ経営改善していく必要がある。
　公営企業会計の適用については、令和５年度から予定している。</t>
    <phoneticPr fontId="4"/>
  </si>
  <si>
    <t>　平成７年度から事業を開始し、令和３年度で２７年が経過した。
　浄化槽本体の修繕は数基行ったが、布設替えを行う必要がある状況ではない。
　今後、老朽化が進めば計画的に布設替えを行っていく必要がある。</t>
    <rPh sb="41" eb="42">
      <t>スウ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</si>
</sst>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9BC-4F4C-B7CC-754FCC83544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9BC-4F4C-B7CC-754FCC83544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40.54</c:v>
                </c:pt>
                <c:pt idx="1">
                  <c:v>40.54</c:v>
                </c:pt>
                <c:pt idx="2">
                  <c:v>43.24</c:v>
                </c:pt>
                <c:pt idx="3">
                  <c:v>43.24</c:v>
                </c:pt>
                <c:pt idx="4">
                  <c:v>40.54</c:v>
                </c:pt>
              </c:numCache>
            </c:numRef>
          </c:val>
          <c:extLst>
            <c:ext xmlns:c16="http://schemas.microsoft.com/office/drawing/2014/chart" uri="{C3380CC4-5D6E-409C-BE32-E72D297353CC}">
              <c16:uniqueId val="{00000000-C87F-4CD7-8360-D58940AA492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51.71</c:v>
                </c:pt>
                <c:pt idx="1">
                  <c:v>50.56</c:v>
                </c:pt>
                <c:pt idx="2">
                  <c:v>47.35</c:v>
                </c:pt>
                <c:pt idx="3">
                  <c:v>46.36</c:v>
                </c:pt>
                <c:pt idx="4">
                  <c:v>228.91</c:v>
                </c:pt>
              </c:numCache>
            </c:numRef>
          </c:val>
          <c:smooth val="0"/>
          <c:extLst>
            <c:ext xmlns:c16="http://schemas.microsoft.com/office/drawing/2014/chart" uri="{C3380CC4-5D6E-409C-BE32-E72D297353CC}">
              <c16:uniqueId val="{00000001-C87F-4CD7-8360-D58940AA492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11E-43A6-9033-6B785D8DD8E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82.91</c:v>
                </c:pt>
                <c:pt idx="1">
                  <c:v>83.85</c:v>
                </c:pt>
                <c:pt idx="2">
                  <c:v>81.209999999999994</c:v>
                </c:pt>
                <c:pt idx="3">
                  <c:v>83.08</c:v>
                </c:pt>
                <c:pt idx="4">
                  <c:v>82.61</c:v>
                </c:pt>
              </c:numCache>
            </c:numRef>
          </c:val>
          <c:smooth val="0"/>
          <c:extLst>
            <c:ext xmlns:c16="http://schemas.microsoft.com/office/drawing/2014/chart" uri="{C3380CC4-5D6E-409C-BE32-E72D297353CC}">
              <c16:uniqueId val="{00000001-111E-43A6-9033-6B785D8DD8E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84.6</c:v>
                </c:pt>
                <c:pt idx="1">
                  <c:v>87.78</c:v>
                </c:pt>
                <c:pt idx="2">
                  <c:v>72.709999999999994</c:v>
                </c:pt>
                <c:pt idx="3">
                  <c:v>70.39</c:v>
                </c:pt>
                <c:pt idx="4">
                  <c:v>69.959999999999994</c:v>
                </c:pt>
              </c:numCache>
            </c:numRef>
          </c:val>
          <c:extLst>
            <c:ext xmlns:c16="http://schemas.microsoft.com/office/drawing/2014/chart" uri="{C3380CC4-5D6E-409C-BE32-E72D297353CC}">
              <c16:uniqueId val="{00000000-A069-4B71-96D0-8AD6DE27F2C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69-4B71-96D0-8AD6DE27F2C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38-4292-9FB9-DEC505280A2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38-4292-9FB9-DEC505280A2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DAE-414D-AE2C-1BAAF35022E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AE-414D-AE2C-1BAAF35022E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AB-495E-9A41-13E256293BA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AB-495E-9A41-13E256293BA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645-474B-B12C-2EB47EE14D7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45-474B-B12C-2EB47EE14D7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formatCode="#,##0.00;&quot;△&quot;#,##0.00">
                  <c:v>0</c:v>
                </c:pt>
                <c:pt idx="1">
                  <c:v>53.66</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26A-47E1-AC89-32C81AA9EF1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888.8</c:v>
                </c:pt>
                <c:pt idx="1">
                  <c:v>855.65</c:v>
                </c:pt>
                <c:pt idx="2">
                  <c:v>862.99</c:v>
                </c:pt>
                <c:pt idx="3">
                  <c:v>782.91</c:v>
                </c:pt>
                <c:pt idx="4">
                  <c:v>783.21</c:v>
                </c:pt>
              </c:numCache>
            </c:numRef>
          </c:val>
          <c:smooth val="0"/>
          <c:extLst>
            <c:ext xmlns:c16="http://schemas.microsoft.com/office/drawing/2014/chart" uri="{C3380CC4-5D6E-409C-BE32-E72D297353CC}">
              <c16:uniqueId val="{00000001-726A-47E1-AC89-32C81AA9EF1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52.86</c:v>
                </c:pt>
                <c:pt idx="1">
                  <c:v>50.58</c:v>
                </c:pt>
                <c:pt idx="2">
                  <c:v>45.31</c:v>
                </c:pt>
                <c:pt idx="3">
                  <c:v>43.82</c:v>
                </c:pt>
                <c:pt idx="4">
                  <c:v>43.34</c:v>
                </c:pt>
              </c:numCache>
            </c:numRef>
          </c:val>
          <c:extLst>
            <c:ext xmlns:c16="http://schemas.microsoft.com/office/drawing/2014/chart" uri="{C3380CC4-5D6E-409C-BE32-E72D297353CC}">
              <c16:uniqueId val="{00000000-1554-40E2-B658-B2B1CFDF27D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52.55</c:v>
                </c:pt>
                <c:pt idx="1">
                  <c:v>52.23</c:v>
                </c:pt>
                <c:pt idx="2">
                  <c:v>50.06</c:v>
                </c:pt>
                <c:pt idx="3">
                  <c:v>49.38</c:v>
                </c:pt>
                <c:pt idx="4">
                  <c:v>48.53</c:v>
                </c:pt>
              </c:numCache>
            </c:numRef>
          </c:val>
          <c:smooth val="0"/>
          <c:extLst>
            <c:ext xmlns:c16="http://schemas.microsoft.com/office/drawing/2014/chart" uri="{C3380CC4-5D6E-409C-BE32-E72D297353CC}">
              <c16:uniqueId val="{00000001-1554-40E2-B658-B2B1CFDF27D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233.08</c:v>
                </c:pt>
                <c:pt idx="1">
                  <c:v>245.33</c:v>
                </c:pt>
                <c:pt idx="2">
                  <c:v>270.64</c:v>
                </c:pt>
                <c:pt idx="3">
                  <c:v>283.29000000000002</c:v>
                </c:pt>
                <c:pt idx="4">
                  <c:v>288.55</c:v>
                </c:pt>
              </c:numCache>
            </c:numRef>
          </c:val>
          <c:extLst>
            <c:ext xmlns:c16="http://schemas.microsoft.com/office/drawing/2014/chart" uri="{C3380CC4-5D6E-409C-BE32-E72D297353CC}">
              <c16:uniqueId val="{00000000-EA94-4BA8-9F09-89F37096A96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292.45</c:v>
                </c:pt>
                <c:pt idx="1">
                  <c:v>294.05</c:v>
                </c:pt>
                <c:pt idx="2">
                  <c:v>309.22000000000003</c:v>
                </c:pt>
                <c:pt idx="3">
                  <c:v>316.97000000000003</c:v>
                </c:pt>
                <c:pt idx="4">
                  <c:v>326.17</c:v>
                </c:pt>
              </c:numCache>
            </c:numRef>
          </c:val>
          <c:smooth val="0"/>
          <c:extLst>
            <c:ext xmlns:c16="http://schemas.microsoft.com/office/drawing/2014/chart" uri="{C3380CC4-5D6E-409C-BE32-E72D297353CC}">
              <c16:uniqueId val="{00000001-EA94-4BA8-9F09-89F37096A96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【224.12】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【328.76】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群馬県　中之条町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法非適用</v>
      </c>
      <c r="C8" s="35"/>
      <c r="D8" s="35"/>
      <c r="E8" s="35"/>
      <c r="F8" s="35"/>
      <c r="G8" s="35"/>
      <c r="H8" s="35"/>
      <c r="I8" s="35" t="str">
        <f>データ!J6</f>
        <v>下水道事業</v>
      </c>
      <c r="J8" s="35"/>
      <c r="K8" s="35"/>
      <c r="L8" s="35"/>
      <c r="M8" s="35"/>
      <c r="N8" s="35"/>
      <c r="O8" s="35"/>
      <c r="P8" s="35" t="str">
        <f>データ!K6</f>
        <v>個別排水処理</v>
      </c>
      <c r="Q8" s="35"/>
      <c r="R8" s="35"/>
      <c r="S8" s="35"/>
      <c r="T8" s="35"/>
      <c r="U8" s="35"/>
      <c r="V8" s="35"/>
      <c r="W8" s="35" t="str">
        <f>データ!L6</f>
        <v>L2</v>
      </c>
      <c r="X8" s="35"/>
      <c r="Y8" s="35"/>
      <c r="Z8" s="35"/>
      <c r="AA8" s="35"/>
      <c r="AB8" s="35"/>
      <c r="AC8" s="35"/>
      <c r="AD8" s="36" t="str">
        <f>データ!$M$6</f>
        <v>非設置</v>
      </c>
      <c r="AE8" s="36"/>
      <c r="AF8" s="36"/>
      <c r="AG8" s="36"/>
      <c r="AH8" s="36"/>
      <c r="AI8" s="36"/>
      <c r="AJ8" s="36"/>
      <c r="AK8" s="3"/>
      <c r="AL8" s="37">
        <f>データ!S6</f>
        <v>15222</v>
      </c>
      <c r="AM8" s="37"/>
      <c r="AN8" s="37"/>
      <c r="AO8" s="37"/>
      <c r="AP8" s="37"/>
      <c r="AQ8" s="37"/>
      <c r="AR8" s="37"/>
      <c r="AS8" s="37"/>
      <c r="AT8" s="38">
        <f>データ!T6</f>
        <v>439.28</v>
      </c>
      <c r="AU8" s="38"/>
      <c r="AV8" s="38"/>
      <c r="AW8" s="38"/>
      <c r="AX8" s="38"/>
      <c r="AY8" s="38"/>
      <c r="AZ8" s="38"/>
      <c r="BA8" s="38"/>
      <c r="BB8" s="38">
        <f>データ!U6</f>
        <v>34.65</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8" t="str">
        <f>データ!N6</f>
        <v>-</v>
      </c>
      <c r="C10" s="38"/>
      <c r="D10" s="38"/>
      <c r="E10" s="38"/>
      <c r="F10" s="38"/>
      <c r="G10" s="38"/>
      <c r="H10" s="38"/>
      <c r="I10" s="38" t="str">
        <f>データ!O6</f>
        <v>該当数値なし</v>
      </c>
      <c r="J10" s="38"/>
      <c r="K10" s="38"/>
      <c r="L10" s="38"/>
      <c r="M10" s="38"/>
      <c r="N10" s="38"/>
      <c r="O10" s="38"/>
      <c r="P10" s="38">
        <f>データ!P6</f>
        <v>0.4</v>
      </c>
      <c r="Q10" s="38"/>
      <c r="R10" s="38"/>
      <c r="S10" s="38"/>
      <c r="T10" s="38"/>
      <c r="U10" s="38"/>
      <c r="V10" s="38"/>
      <c r="W10" s="38">
        <f>データ!Q6</f>
        <v>100</v>
      </c>
      <c r="X10" s="38"/>
      <c r="Y10" s="38"/>
      <c r="Z10" s="38"/>
      <c r="AA10" s="38"/>
      <c r="AB10" s="38"/>
      <c r="AC10" s="38"/>
      <c r="AD10" s="37">
        <f>データ!R6</f>
        <v>2200</v>
      </c>
      <c r="AE10" s="37"/>
      <c r="AF10" s="37"/>
      <c r="AG10" s="37"/>
      <c r="AH10" s="37"/>
      <c r="AI10" s="37"/>
      <c r="AJ10" s="37"/>
      <c r="AK10" s="2"/>
      <c r="AL10" s="37">
        <f>データ!V6</f>
        <v>60</v>
      </c>
      <c r="AM10" s="37"/>
      <c r="AN10" s="37"/>
      <c r="AO10" s="37"/>
      <c r="AP10" s="37"/>
      <c r="AQ10" s="37"/>
      <c r="AR10" s="37"/>
      <c r="AS10" s="37"/>
      <c r="AT10" s="38">
        <f>データ!W6</f>
        <v>0.01</v>
      </c>
      <c r="AU10" s="38"/>
      <c r="AV10" s="38"/>
      <c r="AW10" s="38"/>
      <c r="AX10" s="38"/>
      <c r="AY10" s="38"/>
      <c r="AZ10" s="38"/>
      <c r="BA10" s="38"/>
      <c r="BB10" s="38">
        <f>データ!X6</f>
        <v>6000</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120</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119</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【765.05】</v>
      </c>
      <c r="I86" s="12" t="str">
        <f>データ!CA6</f>
        <v>【48.97】</v>
      </c>
      <c r="J86" s="12" t="str">
        <f>データ!CL6</f>
        <v>【328.76】</v>
      </c>
      <c r="K86" s="12" t="str">
        <f>データ!CW6</f>
        <v>【224.12】</v>
      </c>
      <c r="L86" s="12" t="str">
        <f>データ!DH6</f>
        <v>【81.92】</v>
      </c>
      <c r="M86" s="12" t="s">
        <v>45</v>
      </c>
      <c r="N86" s="12" t="s">
        <v>43</v>
      </c>
      <c r="O86" s="12" t="str">
        <f>データ!EO6</f>
        <v>【-】</v>
      </c>
    </row>
  </sheetData>
  <sheetProtection algorithmName="SHA-512" hashValue="PyIuTK6UFI2g36QHChjqJSMg+m3cCImnQw9kHFY1algeE2hvpDkydGU6Ja+pGx5YDD3ZzG+0llCnKWNC3pE9Eg==" saltValue="1HH2ssko4Oba8QtsLW2QH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2021</v>
      </c>
      <c r="C6" s="19">
        <f t="shared" ref="C6:X6" si="3">C7</f>
        <v>104213</v>
      </c>
      <c r="D6" s="19">
        <f t="shared" si="3"/>
        <v>47</v>
      </c>
      <c r="E6" s="19">
        <f t="shared" si="3"/>
        <v>18</v>
      </c>
      <c r="F6" s="19">
        <f t="shared" si="3"/>
        <v>1</v>
      </c>
      <c r="G6" s="19">
        <f t="shared" si="3"/>
        <v>0</v>
      </c>
      <c r="H6" s="19" t="str">
        <f t="shared" si="3"/>
        <v>群馬県　中之条町</v>
      </c>
      <c r="I6" s="19" t="str">
        <f t="shared" si="3"/>
        <v>法非適用</v>
      </c>
      <c r="J6" s="19" t="str">
        <f t="shared" si="3"/>
        <v>下水道事業</v>
      </c>
      <c r="K6" s="19" t="str">
        <f t="shared" si="3"/>
        <v>個別排水処理</v>
      </c>
      <c r="L6" s="19" t="str">
        <f t="shared" si="3"/>
        <v>L2</v>
      </c>
      <c r="M6" s="19" t="str">
        <f t="shared" si="3"/>
        <v>非設置</v>
      </c>
      <c r="N6" s="20" t="str">
        <f t="shared" si="3"/>
        <v>-</v>
      </c>
      <c r="O6" s="20" t="str">
        <f t="shared" si="3"/>
        <v>該当数値なし</v>
      </c>
      <c r="P6" s="20">
        <f t="shared" si="3"/>
        <v>0.4</v>
      </c>
      <c r="Q6" s="20">
        <f t="shared" si="3"/>
        <v>100</v>
      </c>
      <c r="R6" s="20">
        <f t="shared" si="3"/>
        <v>2200</v>
      </c>
      <c r="S6" s="20">
        <f t="shared" si="3"/>
        <v>15222</v>
      </c>
      <c r="T6" s="20">
        <f t="shared" si="3"/>
        <v>439.28</v>
      </c>
      <c r="U6" s="20">
        <f t="shared" si="3"/>
        <v>34.65</v>
      </c>
      <c r="V6" s="20">
        <f t="shared" si="3"/>
        <v>60</v>
      </c>
      <c r="W6" s="20">
        <f t="shared" si="3"/>
        <v>0.01</v>
      </c>
      <c r="X6" s="20">
        <f t="shared" si="3"/>
        <v>6000</v>
      </c>
      <c r="Y6" s="21">
        <f>IF(Y7="",NA(),Y7)</f>
        <v>84.6</v>
      </c>
      <c r="Z6" s="21">
        <f t="shared" ref="Z6:AH6" si="4">IF(Z7="",NA(),Z7)</f>
        <v>87.78</v>
      </c>
      <c r="AA6" s="21">
        <f t="shared" si="4"/>
        <v>72.709999999999994</v>
      </c>
      <c r="AB6" s="21">
        <f t="shared" si="4"/>
        <v>70.39</v>
      </c>
      <c r="AC6" s="21">
        <f t="shared" si="4"/>
        <v>69.959999999999994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1">
        <f t="shared" ref="BG6:BO6" si="7">IF(BG7="",NA(),BG7)</f>
        <v>53.66</v>
      </c>
      <c r="BH6" s="20">
        <f t="shared" si="7"/>
        <v>0</v>
      </c>
      <c r="BI6" s="20">
        <f t="shared" si="7"/>
        <v>0</v>
      </c>
      <c r="BJ6" s="20">
        <f t="shared" si="7"/>
        <v>0</v>
      </c>
      <c r="BK6" s="21">
        <f t="shared" si="7"/>
        <v>888.8</v>
      </c>
      <c r="BL6" s="21">
        <f t="shared" si="7"/>
        <v>855.65</v>
      </c>
      <c r="BM6" s="21">
        <f t="shared" si="7"/>
        <v>862.99</v>
      </c>
      <c r="BN6" s="21">
        <f t="shared" si="7"/>
        <v>782.91</v>
      </c>
      <c r="BO6" s="21">
        <f t="shared" si="7"/>
        <v>783.21</v>
      </c>
      <c r="BP6" s="20" t="str">
        <f>IF(BP7="","",IF(BP7="-","【-】","【"&amp;SUBSTITUTE(TEXT(BP7,"#,##0.00"),"-","△")&amp;"】"))</f>
        <v>【765.05】</v>
      </c>
      <c r="BQ6" s="21">
        <f>IF(BQ7="",NA(),BQ7)</f>
        <v>52.86</v>
      </c>
      <c r="BR6" s="21">
        <f t="shared" ref="BR6:BZ6" si="8">IF(BR7="",NA(),BR7)</f>
        <v>50.58</v>
      </c>
      <c r="BS6" s="21">
        <f t="shared" si="8"/>
        <v>45.31</v>
      </c>
      <c r="BT6" s="21">
        <f t="shared" si="8"/>
        <v>43.82</v>
      </c>
      <c r="BU6" s="21">
        <f t="shared" si="8"/>
        <v>43.34</v>
      </c>
      <c r="BV6" s="21">
        <f t="shared" si="8"/>
        <v>52.55</v>
      </c>
      <c r="BW6" s="21">
        <f t="shared" si="8"/>
        <v>52.23</v>
      </c>
      <c r="BX6" s="21">
        <f t="shared" si="8"/>
        <v>50.06</v>
      </c>
      <c r="BY6" s="21">
        <f t="shared" si="8"/>
        <v>49.38</v>
      </c>
      <c r="BZ6" s="21">
        <f t="shared" si="8"/>
        <v>48.53</v>
      </c>
      <c r="CA6" s="20" t="str">
        <f>IF(CA7="","",IF(CA7="-","【-】","【"&amp;SUBSTITUTE(TEXT(CA7,"#,##0.00"),"-","△")&amp;"】"))</f>
        <v>【48.97】</v>
      </c>
      <c r="CB6" s="21">
        <f>IF(CB7="",NA(),CB7)</f>
        <v>233.08</v>
      </c>
      <c r="CC6" s="21">
        <f t="shared" ref="CC6:CK6" si="9">IF(CC7="",NA(),CC7)</f>
        <v>245.33</v>
      </c>
      <c r="CD6" s="21">
        <f t="shared" si="9"/>
        <v>270.64</v>
      </c>
      <c r="CE6" s="21">
        <f t="shared" si="9"/>
        <v>283.29000000000002</v>
      </c>
      <c r="CF6" s="21">
        <f t="shared" si="9"/>
        <v>288.55</v>
      </c>
      <c r="CG6" s="21">
        <f t="shared" si="9"/>
        <v>292.45</v>
      </c>
      <c r="CH6" s="21">
        <f t="shared" si="9"/>
        <v>294.05</v>
      </c>
      <c r="CI6" s="21">
        <f t="shared" si="9"/>
        <v>309.22000000000003</v>
      </c>
      <c r="CJ6" s="21">
        <f t="shared" si="9"/>
        <v>316.97000000000003</v>
      </c>
      <c r="CK6" s="21">
        <f t="shared" si="9"/>
        <v>326.17</v>
      </c>
      <c r="CL6" s="20" t="str">
        <f>IF(CL7="","",IF(CL7="-","【-】","【"&amp;SUBSTITUTE(TEXT(CL7,"#,##0.00"),"-","△")&amp;"】"))</f>
        <v>【328.76】</v>
      </c>
      <c r="CM6" s="21">
        <f>IF(CM7="",NA(),CM7)</f>
        <v>40.54</v>
      </c>
      <c r="CN6" s="21">
        <f t="shared" ref="CN6:CV6" si="10">IF(CN7="",NA(),CN7)</f>
        <v>40.54</v>
      </c>
      <c r="CO6" s="21">
        <f t="shared" si="10"/>
        <v>43.24</v>
      </c>
      <c r="CP6" s="21">
        <f t="shared" si="10"/>
        <v>43.24</v>
      </c>
      <c r="CQ6" s="21">
        <f t="shared" si="10"/>
        <v>40.54</v>
      </c>
      <c r="CR6" s="21">
        <f t="shared" si="10"/>
        <v>51.71</v>
      </c>
      <c r="CS6" s="21">
        <f t="shared" si="10"/>
        <v>50.56</v>
      </c>
      <c r="CT6" s="21">
        <f t="shared" si="10"/>
        <v>47.35</v>
      </c>
      <c r="CU6" s="21">
        <f t="shared" si="10"/>
        <v>46.36</v>
      </c>
      <c r="CV6" s="21">
        <f t="shared" si="10"/>
        <v>228.91</v>
      </c>
      <c r="CW6" s="20" t="str">
        <f>IF(CW7="","",IF(CW7="-","【-】","【"&amp;SUBSTITUTE(TEXT(CW7,"#,##0.00"),"-","△")&amp;"】"))</f>
        <v>【224.12】</v>
      </c>
      <c r="CX6" s="21">
        <f>IF(CX7="",NA(),CX7)</f>
        <v>100</v>
      </c>
      <c r="CY6" s="21">
        <f t="shared" ref="CY6:DG6" si="11">IF(CY7="",NA(),CY7)</f>
        <v>100</v>
      </c>
      <c r="CZ6" s="21">
        <f t="shared" si="11"/>
        <v>100</v>
      </c>
      <c r="DA6" s="21">
        <f t="shared" si="11"/>
        <v>100</v>
      </c>
      <c r="DB6" s="21">
        <f t="shared" si="11"/>
        <v>100</v>
      </c>
      <c r="DC6" s="21">
        <f t="shared" si="11"/>
        <v>82.91</v>
      </c>
      <c r="DD6" s="21">
        <f t="shared" si="11"/>
        <v>83.85</v>
      </c>
      <c r="DE6" s="21">
        <f t="shared" si="11"/>
        <v>81.209999999999994</v>
      </c>
      <c r="DF6" s="21">
        <f t="shared" si="11"/>
        <v>83.08</v>
      </c>
      <c r="DG6" s="21">
        <f t="shared" si="11"/>
        <v>82.61</v>
      </c>
      <c r="DH6" s="20" t="str">
        <f>IF(DH7="","",IF(DH7="-","【-】","【"&amp;SUBSTITUTE(TEXT(DH7,"#,##0.00"),"-","△")&amp;"】"))</f>
        <v>【81.92】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2">
      <c r="A7" s="14"/>
      <c r="B7" s="23">
        <v>2021</v>
      </c>
      <c r="C7" s="23">
        <v>104213</v>
      </c>
      <c r="D7" s="23">
        <v>47</v>
      </c>
      <c r="E7" s="23">
        <v>18</v>
      </c>
      <c r="F7" s="23">
        <v>1</v>
      </c>
      <c r="G7" s="23">
        <v>0</v>
      </c>
      <c r="H7" s="23" t="s">
        <v>98</v>
      </c>
      <c r="I7" s="23" t="s">
        <v>99</v>
      </c>
      <c r="J7" s="23" t="s">
        <v>100</v>
      </c>
      <c r="K7" s="23" t="s">
        <v>101</v>
      </c>
      <c r="L7" s="23" t="s">
        <v>102</v>
      </c>
      <c r="M7" s="23" t="s">
        <v>103</v>
      </c>
      <c r="N7" s="24" t="s">
        <v>104</v>
      </c>
      <c r="O7" s="24" t="s">
        <v>105</v>
      </c>
      <c r="P7" s="24">
        <v>0.4</v>
      </c>
      <c r="Q7" s="24">
        <v>100</v>
      </c>
      <c r="R7" s="24">
        <v>2200</v>
      </c>
      <c r="S7" s="24">
        <v>15222</v>
      </c>
      <c r="T7" s="24">
        <v>439.28</v>
      </c>
      <c r="U7" s="24">
        <v>34.65</v>
      </c>
      <c r="V7" s="24">
        <v>60</v>
      </c>
      <c r="W7" s="24">
        <v>0.01</v>
      </c>
      <c r="X7" s="24">
        <v>6000</v>
      </c>
      <c r="Y7" s="24">
        <v>84.6</v>
      </c>
      <c r="Z7" s="24">
        <v>87.78</v>
      </c>
      <c r="AA7" s="24">
        <v>72.709999999999994</v>
      </c>
      <c r="AB7" s="24">
        <v>70.39</v>
      </c>
      <c r="AC7" s="24">
        <v>69.959999999999994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53.66</v>
      </c>
      <c r="BH7" s="24">
        <v>0</v>
      </c>
      <c r="BI7" s="24">
        <v>0</v>
      </c>
      <c r="BJ7" s="24">
        <v>0</v>
      </c>
      <c r="BK7" s="24">
        <v>888.8</v>
      </c>
      <c r="BL7" s="24">
        <v>855.65</v>
      </c>
      <c r="BM7" s="24">
        <v>862.99</v>
      </c>
      <c r="BN7" s="24">
        <v>782.91</v>
      </c>
      <c r="BO7" s="24">
        <v>783.21</v>
      </c>
      <c r="BP7" s="24">
        <v>765.05</v>
      </c>
      <c r="BQ7" s="24">
        <v>52.86</v>
      </c>
      <c r="BR7" s="24">
        <v>50.58</v>
      </c>
      <c r="BS7" s="24">
        <v>45.31</v>
      </c>
      <c r="BT7" s="24">
        <v>43.82</v>
      </c>
      <c r="BU7" s="24">
        <v>43.34</v>
      </c>
      <c r="BV7" s="24">
        <v>52.55</v>
      </c>
      <c r="BW7" s="24">
        <v>52.23</v>
      </c>
      <c r="BX7" s="24">
        <v>50.06</v>
      </c>
      <c r="BY7" s="24">
        <v>49.38</v>
      </c>
      <c r="BZ7" s="24">
        <v>48.53</v>
      </c>
      <c r="CA7" s="24">
        <v>48.97</v>
      </c>
      <c r="CB7" s="24">
        <v>233.08</v>
      </c>
      <c r="CC7" s="24">
        <v>245.33</v>
      </c>
      <c r="CD7" s="24">
        <v>270.64</v>
      </c>
      <c r="CE7" s="24">
        <v>283.29000000000002</v>
      </c>
      <c r="CF7" s="24">
        <v>288.55</v>
      </c>
      <c r="CG7" s="24">
        <v>292.45</v>
      </c>
      <c r="CH7" s="24">
        <v>294.05</v>
      </c>
      <c r="CI7" s="24">
        <v>309.22000000000003</v>
      </c>
      <c r="CJ7" s="24">
        <v>316.97000000000003</v>
      </c>
      <c r="CK7" s="24">
        <v>326.17</v>
      </c>
      <c r="CL7" s="24">
        <v>328.76</v>
      </c>
      <c r="CM7" s="24">
        <v>40.54</v>
      </c>
      <c r="CN7" s="24">
        <v>40.54</v>
      </c>
      <c r="CO7" s="24">
        <v>43.24</v>
      </c>
      <c r="CP7" s="24">
        <v>43.24</v>
      </c>
      <c r="CQ7" s="24">
        <v>40.54</v>
      </c>
      <c r="CR7" s="24">
        <v>51.71</v>
      </c>
      <c r="CS7" s="24">
        <v>50.56</v>
      </c>
      <c r="CT7" s="24">
        <v>47.35</v>
      </c>
      <c r="CU7" s="24">
        <v>46.36</v>
      </c>
      <c r="CV7" s="24">
        <v>228.91</v>
      </c>
      <c r="CW7" s="24">
        <v>224.12</v>
      </c>
      <c r="CX7" s="24">
        <v>100</v>
      </c>
      <c r="CY7" s="24">
        <v>100</v>
      </c>
      <c r="CZ7" s="24">
        <v>100</v>
      </c>
      <c r="DA7" s="24">
        <v>100</v>
      </c>
      <c r="DB7" s="24">
        <v>100</v>
      </c>
      <c r="DC7" s="24">
        <v>82.91</v>
      </c>
      <c r="DD7" s="24">
        <v>83.85</v>
      </c>
      <c r="DE7" s="24">
        <v>81.209999999999994</v>
      </c>
      <c r="DF7" s="24">
        <v>83.08</v>
      </c>
      <c r="DG7" s="24">
        <v>82.61</v>
      </c>
      <c r="DH7" s="24">
        <v>81.92</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111</v>
      </c>
    </row>
    <row r="12" spans="1:145" x14ac:dyDescent="0.2">
      <c r="B12">
        <v>1</v>
      </c>
      <c r="C12">
        <v>1</v>
      </c>
      <c r="D12">
        <v>1</v>
      </c>
      <c r="E12">
        <v>2</v>
      </c>
      <c r="F12">
        <v>3</v>
      </c>
      <c r="G12" t="s">
        <v>112</v>
      </c>
    </row>
    <row r="13" spans="1:145" x14ac:dyDescent="0.2">
      <c r="B13" t="s">
        <v>113</v>
      </c>
      <c r="C13" t="s">
        <v>114</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dcterms:created xsi:type="dcterms:W3CDTF">2023-01-13T00:11:01Z</dcterms:created>
  <dcterms:modified xsi:type="dcterms:W3CDTF">2023-02-03T00:07:20Z</dcterms:modified>
  <cp:category/>
</cp:coreProperties>
</file>